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180" windowWidth="19440" windowHeight="6930"/>
  </bookViews>
  <sheets>
    <sheet name="SSW" sheetId="8" r:id="rId1"/>
    <sheet name="Data by round" sheetId="11" r:id="rId2"/>
    <sheet name="Window, rounds, year" sheetId="12" r:id="rId3"/>
  </sheets>
  <definedNames>
    <definedName name="_xlnm._FilterDatabase" localSheetId="1" hidden="1">'Data by round'!$B$4:$Q$11</definedName>
    <definedName name="_xlnm._FilterDatabase" localSheetId="2" hidden="1">'Window, rounds, year'!$B$2:$E$7</definedName>
    <definedName name="_xlnm.Print_Area" localSheetId="1">'Data by round'!$B$4:$Q$62</definedName>
    <definedName name="_xlnm.Print_Area" localSheetId="0">SSW!$B$2:$S$98,SSW!$B$100:$S$187,SSW!$B$189:$N$283</definedName>
    <definedName name="_xlnm.Print_Area" localSheetId="2">'Window, rounds, year'!$B$2:$E$48</definedName>
    <definedName name="Z_271ACE58_C9A7_47A9_B533_660AC5CCFDCA_.wvu.FilterData" localSheetId="1" hidden="1">'Data by round'!$B$4:$Q$11</definedName>
    <definedName name="Z_271ACE58_C9A7_47A9_B533_660AC5CCFDCA_.wvu.FilterData" localSheetId="2" hidden="1">'Window, rounds, year'!$B$2:$E$7</definedName>
    <definedName name="Z_271ACE58_C9A7_47A9_B533_660AC5CCFDCA_.wvu.PrintArea" localSheetId="1" hidden="1">'Data by round'!$B$4:$Q$62</definedName>
    <definedName name="Z_271ACE58_C9A7_47A9_B533_660AC5CCFDCA_.wvu.PrintArea" localSheetId="0" hidden="1">SSW!$B$2:$S$98,SSW!$B$100:$S$187,SSW!$B$189:$N$283</definedName>
    <definedName name="Z_271ACE58_C9A7_47A9_B533_660AC5CCFDCA_.wvu.PrintArea" localSheetId="2" hidden="1">'Window, rounds, year'!$B$2:$E$48</definedName>
    <definedName name="Z_271ACE58_C9A7_47A9_B533_660AC5CCFDCA_.wvu.Rows" localSheetId="1" hidden="1">'Data by round'!$10:$11,'Data by round'!$24:$27,'Data by round'!$40:$41,'Data by round'!$45:$48,'Data by round'!$70:$71,'Data by round'!$84:$87,'Data by round'!$100:$101,'Data by round'!$105:$108,'Data by round'!$130:$131,'Data by round'!$144:$147,'Data by round'!$160:$161,'Data by round'!$165:$168,'Data by round'!$190:$191,'Data by round'!$204:$207,'Data by round'!$220:$221,'Data by round'!$225:$228</definedName>
    <definedName name="Z_596BC819_D396_4006_BD4D_E66F860787EE_.wvu.PrintArea" localSheetId="1" hidden="1">'Data by round'!$B$2:$Q$11</definedName>
    <definedName name="Z_596BC819_D396_4006_BD4D_E66F860787EE_.wvu.PrintArea" localSheetId="0" hidden="1">SSW!$B$2:$S$81</definedName>
    <definedName name="Z_596BC819_D396_4006_BD4D_E66F860787EE_.wvu.PrintArea" localSheetId="2" hidden="1">'Window, rounds, year'!$B$2:$E$7</definedName>
    <definedName name="Z_6809A06F_0ABC_4A65_BA0B_9C0921A6DBE7_.wvu.PrintArea" localSheetId="1" hidden="1">'Data by round'!$B$2:$Q$11</definedName>
    <definedName name="Z_6809A06F_0ABC_4A65_BA0B_9C0921A6DBE7_.wvu.PrintArea" localSheetId="0" hidden="1">SSW!$B$2:$S$81</definedName>
    <definedName name="Z_6809A06F_0ABC_4A65_BA0B_9C0921A6DBE7_.wvu.PrintArea" localSheetId="2" hidden="1">'Window, rounds, year'!$B$2:$E$7</definedName>
    <definedName name="Z_A342D46A_F745_45B1_8D51_C9553538A889_.wvu.PrintArea" localSheetId="1" hidden="1">'Data by round'!$B$2:$Q$11</definedName>
    <definedName name="Z_A342D46A_F745_45B1_8D51_C9553538A889_.wvu.PrintArea" localSheetId="0" hidden="1">SSW!$B$2:$S$81</definedName>
    <definedName name="Z_A342D46A_F745_45B1_8D51_C9553538A889_.wvu.PrintArea" localSheetId="2" hidden="1">'Window, rounds, year'!$B$2:$E$7</definedName>
  </definedNames>
  <calcPr calcId="145621"/>
  <customWorkbookViews>
    <customWorkbookView name="Kevin Maina - Personal View" guid="{6809A06F-0ABC-4A65-BA0B-9C0921A6DBE7}" mergeInterval="0" changesSavedWin="1" personalView="1" maximized="1" xWindow="-8" yWindow="-8" windowWidth="1382" windowHeight="784" activeSheetId="8"/>
    <customWorkbookView name="MARTHA - Personal View" guid="{A342D46A-F745-45B1-8D51-C9553538A889}" mergeInterval="0" personalView="1" maximized="1" xWindow="-8" yWindow="-8" windowWidth="1382" windowHeight="754" activeSheetId="8"/>
    <customWorkbookView name="Kyle Alexander - Personal View" guid="{596BC819-D396-4006-BD4D-E66F860787EE}" mergeInterval="0" personalView="1" maximized="1" windowWidth="1362" windowHeight="543" activeSheetId="1" showComments="commIndAndComment"/>
    <customWorkbookView name="Emily Mbiriti - Personal View" guid="{271ACE58-C9A7-47A9-B533-660AC5CCFDCA}" mergeInterval="0" personalView="1" maximized="1" xWindow="-8" yWindow="-8" windowWidth="1382" windowHeight="744" activeSheetId="8"/>
  </customWorkbookViews>
</workbook>
</file>

<file path=xl/calcChain.xml><?xml version="1.0" encoding="utf-8"?>
<calcChain xmlns="http://schemas.openxmlformats.org/spreadsheetml/2006/main">
  <c r="O170" i="8" l="1"/>
  <c r="N170" i="8"/>
  <c r="M170" i="8"/>
  <c r="O16" i="8"/>
  <c r="N16" i="8"/>
  <c r="M16" i="8"/>
  <c r="R15" i="8" l="1"/>
  <c r="Q15" i="8"/>
  <c r="P15" i="8"/>
  <c r="J57" i="11"/>
  <c r="Q52" i="11"/>
  <c r="P52" i="11"/>
  <c r="O52" i="11"/>
  <c r="Q50" i="11"/>
  <c r="P50" i="11"/>
  <c r="O50" i="11"/>
  <c r="N50" i="11"/>
  <c r="M50" i="11"/>
  <c r="I138" i="11" l="1"/>
  <c r="J138" i="11"/>
  <c r="H134" i="11"/>
  <c r="J180" i="11"/>
  <c r="J127" i="11"/>
  <c r="J133" i="11"/>
  <c r="H133" i="11"/>
  <c r="K103" i="11"/>
  <c r="J117" i="11"/>
  <c r="H117" i="11"/>
  <c r="J73" i="11"/>
  <c r="H73" i="11"/>
  <c r="H57" i="11"/>
  <c r="K43" i="11"/>
  <c r="J13" i="11"/>
  <c r="H13" i="11"/>
  <c r="O53" i="8" l="1"/>
  <c r="N53" i="8"/>
  <c r="M53" i="8"/>
  <c r="K53" i="8" l="1"/>
  <c r="N52" i="8"/>
  <c r="O52" i="8"/>
  <c r="M52" i="8"/>
  <c r="G73" i="11"/>
  <c r="J134" i="11"/>
  <c r="K22" i="11" l="1"/>
  <c r="Q54" i="11" l="1"/>
  <c r="P54" i="11"/>
  <c r="O54" i="11"/>
  <c r="N54" i="11"/>
  <c r="M54" i="11"/>
  <c r="L54" i="11"/>
  <c r="N52" i="11"/>
  <c r="M52" i="11"/>
  <c r="L52" i="11"/>
  <c r="L50" i="11"/>
  <c r="L141" i="8" l="1"/>
  <c r="J141" i="8"/>
  <c r="L170" i="8" l="1"/>
  <c r="L168" i="8"/>
  <c r="L166" i="8"/>
  <c r="L165" i="8"/>
  <c r="L93" i="8" l="1"/>
  <c r="L37" i="8"/>
  <c r="I180" i="11"/>
  <c r="L187" i="8" l="1"/>
  <c r="K141" i="8"/>
  <c r="I141" i="8"/>
  <c r="K96" i="8"/>
  <c r="J96" i="8"/>
  <c r="K93" i="8"/>
  <c r="J93" i="8"/>
  <c r="I96" i="8"/>
  <c r="I93" i="8"/>
  <c r="K37" i="8"/>
  <c r="J40" i="8"/>
  <c r="I40" i="8"/>
  <c r="J37" i="8"/>
  <c r="I37" i="8"/>
  <c r="I20" i="8" l="1"/>
  <c r="J20" i="8"/>
  <c r="I17" i="8"/>
  <c r="J17" i="8"/>
  <c r="K17" i="8"/>
  <c r="G96" i="8"/>
  <c r="H96" i="8"/>
  <c r="L96" i="8"/>
  <c r="M96" i="8"/>
  <c r="N96" i="8"/>
  <c r="O96" i="8"/>
  <c r="P96" i="8"/>
  <c r="Q96" i="8"/>
  <c r="R96" i="8"/>
  <c r="F96" i="8"/>
  <c r="G93" i="8"/>
  <c r="H93" i="8"/>
  <c r="M93" i="8"/>
  <c r="R93" i="8"/>
  <c r="F93" i="8"/>
  <c r="G171" i="8"/>
  <c r="H171" i="8"/>
  <c r="K171" i="8"/>
  <c r="L171" i="8"/>
  <c r="M171" i="8"/>
  <c r="N171" i="8"/>
  <c r="O171" i="8"/>
  <c r="P171" i="8"/>
  <c r="Q171" i="8"/>
  <c r="R171" i="8"/>
  <c r="F171" i="8"/>
  <c r="G169" i="8"/>
  <c r="H169" i="8"/>
  <c r="K169" i="8"/>
  <c r="L169" i="8"/>
  <c r="M169" i="8"/>
  <c r="N169" i="8"/>
  <c r="O169" i="8"/>
  <c r="P169" i="8"/>
  <c r="Q169" i="8"/>
  <c r="R169" i="8"/>
  <c r="F169" i="8"/>
  <c r="G167" i="8"/>
  <c r="H167" i="8"/>
  <c r="K167" i="8"/>
  <c r="L167" i="8"/>
  <c r="M167" i="8"/>
  <c r="N167" i="8"/>
  <c r="O167" i="8"/>
  <c r="P167" i="8"/>
  <c r="Q167" i="8"/>
  <c r="R167" i="8"/>
  <c r="F167" i="8"/>
  <c r="G164" i="8"/>
  <c r="H164" i="8"/>
  <c r="M164" i="8"/>
  <c r="N164" i="8"/>
  <c r="O164" i="8"/>
  <c r="P164" i="8"/>
  <c r="Q164" i="8"/>
  <c r="R164" i="8"/>
  <c r="F164" i="8"/>
  <c r="G162" i="8"/>
  <c r="H162" i="8"/>
  <c r="M162" i="8"/>
  <c r="N162" i="8"/>
  <c r="O162" i="8"/>
  <c r="P162" i="8"/>
  <c r="Q162" i="8"/>
  <c r="R162" i="8"/>
  <c r="F162" i="8"/>
  <c r="G160" i="8"/>
  <c r="H160" i="8"/>
  <c r="M160" i="8"/>
  <c r="N160" i="8"/>
  <c r="O160" i="8"/>
  <c r="P160" i="8"/>
  <c r="Q160" i="8"/>
  <c r="R160" i="8"/>
  <c r="F160" i="8"/>
  <c r="G144" i="8"/>
  <c r="H144" i="8"/>
  <c r="I144" i="8"/>
  <c r="J144" i="8"/>
  <c r="K144" i="8"/>
  <c r="L144" i="8"/>
  <c r="M144" i="8"/>
  <c r="N144" i="8"/>
  <c r="O144" i="8"/>
  <c r="P144" i="8"/>
  <c r="Q144" i="8"/>
  <c r="R144" i="8"/>
  <c r="F144" i="8"/>
  <c r="G141" i="8"/>
  <c r="H141" i="8"/>
  <c r="M141" i="8"/>
  <c r="N141" i="8"/>
  <c r="O141" i="8"/>
  <c r="P141" i="8"/>
  <c r="Q141" i="8"/>
  <c r="R141" i="8"/>
  <c r="F141" i="8"/>
  <c r="G123" i="8"/>
  <c r="H123" i="8"/>
  <c r="K123" i="8"/>
  <c r="L123" i="8"/>
  <c r="M123" i="8"/>
  <c r="N123" i="8"/>
  <c r="O123" i="8"/>
  <c r="P123" i="8"/>
  <c r="Q123" i="8"/>
  <c r="R123" i="8"/>
  <c r="F123" i="8"/>
  <c r="G121" i="8"/>
  <c r="H121" i="8"/>
  <c r="M121" i="8"/>
  <c r="N121" i="8"/>
  <c r="O121" i="8"/>
  <c r="P121" i="8"/>
  <c r="Q121" i="8"/>
  <c r="R121" i="8"/>
  <c r="F121" i="8"/>
  <c r="G116" i="8"/>
  <c r="H116" i="8"/>
  <c r="K116" i="8"/>
  <c r="L116" i="8"/>
  <c r="M116" i="8"/>
  <c r="N116" i="8"/>
  <c r="O116" i="8"/>
  <c r="P116" i="8"/>
  <c r="Q116" i="8"/>
  <c r="R116" i="8"/>
  <c r="F116" i="8"/>
  <c r="G114" i="8"/>
  <c r="H114" i="8"/>
  <c r="M114" i="8"/>
  <c r="N114" i="8"/>
  <c r="O114" i="8"/>
  <c r="P114" i="8"/>
  <c r="Q114" i="8"/>
  <c r="R114" i="8"/>
  <c r="F114" i="8"/>
  <c r="G109" i="8"/>
  <c r="H109" i="8"/>
  <c r="K109" i="8"/>
  <c r="L109" i="8"/>
  <c r="M109" i="8"/>
  <c r="N109" i="8"/>
  <c r="O109" i="8"/>
  <c r="P109" i="8"/>
  <c r="Q109" i="8"/>
  <c r="R109" i="8"/>
  <c r="F109" i="8"/>
  <c r="G107" i="8"/>
  <c r="H107" i="8"/>
  <c r="M107" i="8"/>
  <c r="N107" i="8"/>
  <c r="O107" i="8"/>
  <c r="P107" i="8"/>
  <c r="Q107" i="8"/>
  <c r="R107" i="8"/>
  <c r="F107" i="8"/>
  <c r="K73" i="11" l="1"/>
  <c r="I73" i="11"/>
  <c r="H178" i="11"/>
  <c r="G178" i="11"/>
  <c r="I178" i="11" l="1"/>
  <c r="J178" i="11"/>
  <c r="H180" i="11"/>
  <c r="J152" i="11" l="1"/>
  <c r="J150" i="11"/>
  <c r="I150" i="11"/>
  <c r="H171" i="11"/>
  <c r="I171" i="11"/>
  <c r="J171" i="11"/>
  <c r="J159" i="11" l="1"/>
  <c r="H157" i="11"/>
  <c r="I157" i="11"/>
  <c r="J157" i="11"/>
  <c r="J164" i="11"/>
  <c r="G140" i="11" l="1"/>
  <c r="H140" i="11"/>
  <c r="I140" i="11"/>
  <c r="J140" i="11"/>
  <c r="G138" i="11"/>
  <c r="H138" i="11"/>
  <c r="F138" i="11"/>
  <c r="J136" i="11"/>
  <c r="I136" i="11"/>
  <c r="H136" i="11"/>
  <c r="G136" i="11"/>
  <c r="F136" i="11"/>
  <c r="F134" i="11"/>
  <c r="G134" i="11"/>
  <c r="I134" i="11"/>
  <c r="J143" i="11" l="1"/>
  <c r="K127" i="11" l="1"/>
  <c r="L127" i="11"/>
  <c r="M127" i="11"/>
  <c r="N127" i="11"/>
  <c r="O127" i="11"/>
  <c r="P127" i="11"/>
  <c r="Q127" i="11"/>
  <c r="J126" i="11"/>
  <c r="K126" i="11"/>
  <c r="L126" i="11"/>
  <c r="M126" i="11"/>
  <c r="N126" i="11"/>
  <c r="O126" i="11"/>
  <c r="P126" i="11"/>
  <c r="Q126" i="11"/>
  <c r="I297" i="8" l="1"/>
  <c r="J297" i="8"/>
  <c r="K297" i="8"/>
  <c r="L15" i="8"/>
  <c r="M15" i="8"/>
  <c r="N15" i="8"/>
  <c r="O15" i="8"/>
  <c r="I298" i="8"/>
  <c r="J298" i="8"/>
  <c r="K18" i="8"/>
  <c r="L18" i="8"/>
  <c r="M18" i="8"/>
  <c r="M20" i="8" s="1"/>
  <c r="N18" i="8"/>
  <c r="O18" i="8"/>
  <c r="G317" i="8"/>
  <c r="H317" i="8"/>
  <c r="I317" i="8"/>
  <c r="J317" i="8"/>
  <c r="K45" i="8"/>
  <c r="K46" i="8" s="1"/>
  <c r="K317" i="8" s="1"/>
  <c r="L45" i="8"/>
  <c r="M45" i="8"/>
  <c r="M46" i="8" s="1"/>
  <c r="M317" i="8" s="1"/>
  <c r="N45" i="8"/>
  <c r="N46" i="8" s="1"/>
  <c r="N317" i="8" s="1"/>
  <c r="O45" i="8"/>
  <c r="O46" i="8" s="1"/>
  <c r="O317" i="8" s="1"/>
  <c r="P317" i="8"/>
  <c r="Q317" i="8"/>
  <c r="R317" i="8"/>
  <c r="G318" i="8"/>
  <c r="H318" i="8"/>
  <c r="J318" i="8"/>
  <c r="K47" i="8"/>
  <c r="K48" i="8" s="1"/>
  <c r="K318" i="8" s="1"/>
  <c r="L47" i="8"/>
  <c r="M47" i="8"/>
  <c r="M48" i="8" s="1"/>
  <c r="M318" i="8" s="1"/>
  <c r="N47" i="8"/>
  <c r="N48" i="8" s="1"/>
  <c r="N318" i="8" s="1"/>
  <c r="O47" i="8"/>
  <c r="O48" i="8" s="1"/>
  <c r="O318" i="8" s="1"/>
  <c r="P318" i="8"/>
  <c r="Q318" i="8"/>
  <c r="R318" i="8"/>
  <c r="G321" i="8"/>
  <c r="H321" i="8"/>
  <c r="J321" i="8"/>
  <c r="K321" i="8"/>
  <c r="M321" i="8"/>
  <c r="N321" i="8"/>
  <c r="O321" i="8"/>
  <c r="P321" i="8"/>
  <c r="R321" i="8"/>
  <c r="G322" i="8"/>
  <c r="H322" i="8"/>
  <c r="I322" i="8"/>
  <c r="J322" i="8"/>
  <c r="K322" i="8"/>
  <c r="M322" i="8"/>
  <c r="N322" i="8"/>
  <c r="O322" i="8"/>
  <c r="P322" i="8"/>
  <c r="Q322" i="8"/>
  <c r="R322" i="8"/>
  <c r="I329" i="8"/>
  <c r="J329" i="8"/>
  <c r="K329" i="8"/>
  <c r="L329" i="8"/>
  <c r="M84" i="8"/>
  <c r="N84" i="8"/>
  <c r="O84" i="8"/>
  <c r="I330" i="8"/>
  <c r="J330" i="8"/>
  <c r="K330" i="8"/>
  <c r="L86" i="8"/>
  <c r="M86" i="8"/>
  <c r="N86" i="8"/>
  <c r="O86" i="8"/>
  <c r="F322" i="8"/>
  <c r="F321" i="8"/>
  <c r="F318" i="8"/>
  <c r="F317" i="8"/>
  <c r="R338" i="8"/>
  <c r="Q338" i="8"/>
  <c r="P338" i="8"/>
  <c r="O338" i="8"/>
  <c r="N338" i="8"/>
  <c r="M338" i="8"/>
  <c r="L338" i="8"/>
  <c r="K338" i="8"/>
  <c r="J338" i="8"/>
  <c r="I338" i="8"/>
  <c r="H338" i="8"/>
  <c r="G338" i="8"/>
  <c r="F338" i="8"/>
  <c r="E338" i="8"/>
  <c r="R337" i="8"/>
  <c r="Q337" i="8"/>
  <c r="P337" i="8"/>
  <c r="O337" i="8"/>
  <c r="N337" i="8"/>
  <c r="M337" i="8"/>
  <c r="L337" i="8"/>
  <c r="K337" i="8"/>
  <c r="J337" i="8"/>
  <c r="I337" i="8"/>
  <c r="H337" i="8"/>
  <c r="G337" i="8"/>
  <c r="F337" i="8"/>
  <c r="E337" i="8"/>
  <c r="R336" i="8"/>
  <c r="Q336" i="8"/>
  <c r="P336" i="8"/>
  <c r="O336" i="8"/>
  <c r="N336" i="8"/>
  <c r="M336" i="8"/>
  <c r="L336" i="8"/>
  <c r="K336" i="8"/>
  <c r="J336" i="8"/>
  <c r="I336" i="8"/>
  <c r="H336" i="8"/>
  <c r="G336" i="8"/>
  <c r="F336" i="8"/>
  <c r="R334" i="8"/>
  <c r="Q334" i="8"/>
  <c r="P334" i="8"/>
  <c r="O334" i="8"/>
  <c r="N334" i="8"/>
  <c r="M334" i="8"/>
  <c r="L334" i="8"/>
  <c r="K334" i="8"/>
  <c r="J334" i="8"/>
  <c r="I334" i="8"/>
  <c r="H334" i="8"/>
  <c r="G334" i="8"/>
  <c r="F334" i="8"/>
  <c r="E334" i="8"/>
  <c r="R333" i="8"/>
  <c r="Q333" i="8"/>
  <c r="P333" i="8"/>
  <c r="O333" i="8"/>
  <c r="N333" i="8"/>
  <c r="M333" i="8"/>
  <c r="L333" i="8"/>
  <c r="K333" i="8"/>
  <c r="J333" i="8"/>
  <c r="I333" i="8"/>
  <c r="H333" i="8"/>
  <c r="G333" i="8"/>
  <c r="F333" i="8"/>
  <c r="E333" i="8"/>
  <c r="R332" i="8"/>
  <c r="Q332" i="8"/>
  <c r="P332" i="8"/>
  <c r="O332" i="8"/>
  <c r="N332" i="8"/>
  <c r="M332" i="8"/>
  <c r="L332" i="8"/>
  <c r="K332" i="8"/>
  <c r="J332" i="8"/>
  <c r="I332" i="8"/>
  <c r="H332" i="8"/>
  <c r="G332" i="8"/>
  <c r="F332" i="8"/>
  <c r="E330" i="8"/>
  <c r="E329" i="8"/>
  <c r="R328" i="8"/>
  <c r="Q328" i="8"/>
  <c r="P328" i="8"/>
  <c r="O328" i="8"/>
  <c r="N328" i="8"/>
  <c r="M328" i="8"/>
  <c r="L328" i="8"/>
  <c r="K328" i="8"/>
  <c r="J328" i="8"/>
  <c r="I328" i="8"/>
  <c r="H328" i="8"/>
  <c r="G328" i="8"/>
  <c r="F328" i="8"/>
  <c r="E326" i="8"/>
  <c r="I325" i="8"/>
  <c r="E325" i="8"/>
  <c r="R324" i="8"/>
  <c r="Q324" i="8"/>
  <c r="P324" i="8"/>
  <c r="O324" i="8"/>
  <c r="N324" i="8"/>
  <c r="M324" i="8"/>
  <c r="L324" i="8"/>
  <c r="K324" i="8"/>
  <c r="J324" i="8"/>
  <c r="I324" i="8"/>
  <c r="H324" i="8"/>
  <c r="G324" i="8"/>
  <c r="F324" i="8"/>
  <c r="E322" i="8"/>
  <c r="E321" i="8"/>
  <c r="R320" i="8"/>
  <c r="Q320" i="8"/>
  <c r="P320" i="8"/>
  <c r="O320" i="8"/>
  <c r="N320" i="8"/>
  <c r="M320" i="8"/>
  <c r="L320" i="8"/>
  <c r="K320" i="8"/>
  <c r="J320" i="8"/>
  <c r="I320" i="8"/>
  <c r="H320" i="8"/>
  <c r="G320" i="8"/>
  <c r="F320" i="8"/>
  <c r="E318" i="8"/>
  <c r="E317" i="8"/>
  <c r="R316" i="8"/>
  <c r="Q316" i="8"/>
  <c r="P316" i="8"/>
  <c r="O316" i="8"/>
  <c r="N316" i="8"/>
  <c r="M316" i="8"/>
  <c r="L316" i="8"/>
  <c r="K316" i="8"/>
  <c r="J316" i="8"/>
  <c r="I316" i="8"/>
  <c r="H316" i="8"/>
  <c r="G316" i="8"/>
  <c r="F316" i="8"/>
  <c r="R314" i="8"/>
  <c r="Q314" i="8"/>
  <c r="P314" i="8"/>
  <c r="O314" i="8"/>
  <c r="N314" i="8"/>
  <c r="M314" i="8"/>
  <c r="L314" i="8"/>
  <c r="K314" i="8"/>
  <c r="J314" i="8"/>
  <c r="I314" i="8"/>
  <c r="H314" i="8"/>
  <c r="G314" i="8"/>
  <c r="F314" i="8"/>
  <c r="E314" i="8"/>
  <c r="R313" i="8"/>
  <c r="Q313" i="8"/>
  <c r="P313" i="8"/>
  <c r="O313" i="8"/>
  <c r="N313" i="8"/>
  <c r="M313" i="8"/>
  <c r="L313" i="8"/>
  <c r="K313" i="8"/>
  <c r="J313" i="8"/>
  <c r="I313" i="8"/>
  <c r="H313" i="8"/>
  <c r="G313" i="8"/>
  <c r="F313" i="8"/>
  <c r="E313" i="8"/>
  <c r="R312" i="8"/>
  <c r="Q312" i="8"/>
  <c r="P312" i="8"/>
  <c r="O312" i="8"/>
  <c r="N312" i="8"/>
  <c r="M312" i="8"/>
  <c r="L312" i="8"/>
  <c r="K312" i="8"/>
  <c r="J312" i="8"/>
  <c r="I312" i="8"/>
  <c r="H312" i="8"/>
  <c r="G312" i="8"/>
  <c r="F312" i="8"/>
  <c r="E312" i="8"/>
  <c r="D312" i="8"/>
  <c r="R311" i="8"/>
  <c r="Q311" i="8"/>
  <c r="P311" i="8"/>
  <c r="O311" i="8"/>
  <c r="N311" i="8"/>
  <c r="M311" i="8"/>
  <c r="L311" i="8"/>
  <c r="K311" i="8"/>
  <c r="J311" i="8"/>
  <c r="I311" i="8"/>
  <c r="H311" i="8"/>
  <c r="G311" i="8"/>
  <c r="F311" i="8"/>
  <c r="E311" i="8"/>
  <c r="R310" i="8"/>
  <c r="Q310" i="8"/>
  <c r="P310" i="8"/>
  <c r="O310" i="8"/>
  <c r="N310" i="8"/>
  <c r="M310" i="8"/>
  <c r="L310" i="8"/>
  <c r="K310" i="8"/>
  <c r="J310" i="8"/>
  <c r="I310" i="8"/>
  <c r="H310" i="8"/>
  <c r="G310" i="8"/>
  <c r="F310" i="8"/>
  <c r="E310" i="8"/>
  <c r="R309" i="8"/>
  <c r="Q309" i="8"/>
  <c r="P309" i="8"/>
  <c r="O309" i="8"/>
  <c r="N309" i="8"/>
  <c r="M309" i="8"/>
  <c r="L309" i="8"/>
  <c r="K309" i="8"/>
  <c r="J309" i="8"/>
  <c r="I309" i="8"/>
  <c r="H309" i="8"/>
  <c r="G309" i="8"/>
  <c r="F309" i="8"/>
  <c r="E309" i="8"/>
  <c r="D309" i="8"/>
  <c r="R308" i="8"/>
  <c r="Q308" i="8"/>
  <c r="P308" i="8"/>
  <c r="O308" i="8"/>
  <c r="N308" i="8"/>
  <c r="M308" i="8"/>
  <c r="L308" i="8"/>
  <c r="K308" i="8"/>
  <c r="J308" i="8"/>
  <c r="I308" i="8"/>
  <c r="H308" i="8"/>
  <c r="G308" i="8"/>
  <c r="F308" i="8"/>
  <c r="E306" i="8"/>
  <c r="E305" i="8"/>
  <c r="R304" i="8"/>
  <c r="Q304" i="8"/>
  <c r="P304" i="8"/>
  <c r="O304" i="8"/>
  <c r="N304" i="8"/>
  <c r="M304" i="8"/>
  <c r="L304" i="8"/>
  <c r="K304" i="8"/>
  <c r="J304" i="8"/>
  <c r="I304" i="8"/>
  <c r="H304" i="8"/>
  <c r="G304" i="8"/>
  <c r="F304" i="8"/>
  <c r="R302" i="8"/>
  <c r="Q302" i="8"/>
  <c r="P302" i="8"/>
  <c r="O302" i="8"/>
  <c r="N302" i="8"/>
  <c r="M302" i="8"/>
  <c r="L302" i="8"/>
  <c r="K302" i="8"/>
  <c r="J302" i="8"/>
  <c r="I302" i="8"/>
  <c r="H302" i="8"/>
  <c r="G302" i="8"/>
  <c r="F302" i="8"/>
  <c r="E302" i="8"/>
  <c r="R301" i="8"/>
  <c r="Q301" i="8"/>
  <c r="P301" i="8"/>
  <c r="O301" i="8"/>
  <c r="N301" i="8"/>
  <c r="M301" i="8"/>
  <c r="L301" i="8"/>
  <c r="K301" i="8"/>
  <c r="J301" i="8"/>
  <c r="I301" i="8"/>
  <c r="H301" i="8"/>
  <c r="G301" i="8"/>
  <c r="F301" i="8"/>
  <c r="E301" i="8"/>
  <c r="R300" i="8"/>
  <c r="Q300" i="8"/>
  <c r="P300" i="8"/>
  <c r="O300" i="8"/>
  <c r="N300" i="8"/>
  <c r="M300" i="8"/>
  <c r="L300" i="8"/>
  <c r="K300" i="8"/>
  <c r="J300" i="8"/>
  <c r="I300" i="8"/>
  <c r="H300" i="8"/>
  <c r="G300" i="8"/>
  <c r="F300" i="8"/>
  <c r="E298" i="8"/>
  <c r="E297" i="8"/>
  <c r="R296" i="8"/>
  <c r="Q296" i="8"/>
  <c r="P296" i="8"/>
  <c r="O296" i="8"/>
  <c r="N296" i="8"/>
  <c r="M296" i="8"/>
  <c r="L296" i="8"/>
  <c r="K296" i="8"/>
  <c r="J296" i="8"/>
  <c r="I296" i="8"/>
  <c r="H296" i="8"/>
  <c r="G296" i="8"/>
  <c r="F296" i="8"/>
  <c r="O187" i="8"/>
  <c r="N187" i="8"/>
  <c r="M187" i="8"/>
  <c r="K187" i="8"/>
  <c r="J187" i="8"/>
  <c r="I187" i="8"/>
  <c r="Q330" i="8"/>
  <c r="R326" i="8"/>
  <c r="Q326" i="8"/>
  <c r="P326" i="8"/>
  <c r="O79" i="8"/>
  <c r="O326" i="8" s="1"/>
  <c r="N79" i="8"/>
  <c r="N326" i="8" s="1"/>
  <c r="M79" i="8"/>
  <c r="M326" i="8" s="1"/>
  <c r="L79" i="8"/>
  <c r="L326" i="8" s="1"/>
  <c r="K79" i="8"/>
  <c r="K326" i="8" s="1"/>
  <c r="J326" i="8"/>
  <c r="I326" i="8"/>
  <c r="H326" i="8"/>
  <c r="G326" i="8"/>
  <c r="F326" i="8"/>
  <c r="R325" i="8"/>
  <c r="Q325" i="8"/>
  <c r="P325" i="8"/>
  <c r="O325" i="8"/>
  <c r="N325" i="8"/>
  <c r="M325" i="8"/>
  <c r="L325" i="8"/>
  <c r="K325" i="8"/>
  <c r="J325" i="8"/>
  <c r="H325" i="8"/>
  <c r="G325" i="8"/>
  <c r="F325" i="8"/>
  <c r="Q321" i="8"/>
  <c r="I321" i="8"/>
  <c r="I318" i="8"/>
  <c r="O31" i="8"/>
  <c r="N31" i="8"/>
  <c r="M31" i="8"/>
  <c r="L31" i="8"/>
  <c r="K31" i="8"/>
  <c r="K27" i="8"/>
  <c r="L48" i="8" l="1"/>
  <c r="L318" i="8" s="1"/>
  <c r="L53" i="8"/>
  <c r="L322" i="8" s="1"/>
  <c r="L46" i="8"/>
  <c r="L317" i="8" s="1"/>
  <c r="L52" i="8"/>
  <c r="L321" i="8" s="1"/>
  <c r="F87" i="8"/>
  <c r="F330" i="8" s="1"/>
  <c r="G87" i="8"/>
  <c r="G330" i="8" s="1"/>
  <c r="G329" i="8"/>
  <c r="M297" i="8"/>
  <c r="M305" i="8"/>
  <c r="M298" i="8"/>
  <c r="N87" i="8"/>
  <c r="N330" i="8" s="1"/>
  <c r="N85" i="8"/>
  <c r="N329" i="8" s="1"/>
  <c r="L298" i="8"/>
  <c r="L20" i="8"/>
  <c r="P297" i="8"/>
  <c r="P305" i="8"/>
  <c r="F329" i="8"/>
  <c r="P330" i="8"/>
  <c r="L87" i="8"/>
  <c r="L330" i="8" s="1"/>
  <c r="P329" i="8"/>
  <c r="R298" i="8"/>
  <c r="R306" i="8"/>
  <c r="N298" i="8"/>
  <c r="N20" i="8"/>
  <c r="N306" i="8" s="1"/>
  <c r="R297" i="8"/>
  <c r="R305" i="8"/>
  <c r="N297" i="8"/>
  <c r="N305" i="8"/>
  <c r="O87" i="8"/>
  <c r="O330" i="8" s="1"/>
  <c r="O85" i="8"/>
  <c r="O329" i="8" s="1"/>
  <c r="Q305" i="8"/>
  <c r="R330" i="8"/>
  <c r="R329" i="8"/>
  <c r="P298" i="8"/>
  <c r="P306" i="8"/>
  <c r="H298" i="8"/>
  <c r="H306" i="8"/>
  <c r="Q298" i="8"/>
  <c r="M87" i="8"/>
  <c r="M330" i="8" s="1"/>
  <c r="Q329" i="8"/>
  <c r="M85" i="8"/>
  <c r="M329" i="8" s="1"/>
  <c r="O20" i="8"/>
  <c r="O306" i="8" s="1"/>
  <c r="K298" i="8"/>
  <c r="K20" i="8"/>
  <c r="K306" i="8" s="1"/>
  <c r="O297" i="8"/>
  <c r="O305" i="8"/>
  <c r="L297" i="8"/>
  <c r="L305" i="8"/>
  <c r="H297" i="8"/>
  <c r="H305" i="8"/>
  <c r="H87" i="8"/>
  <c r="H330" i="8" s="1"/>
  <c r="H329" i="8"/>
  <c r="G306" i="8"/>
  <c r="G297" i="8"/>
  <c r="G305" i="8"/>
  <c r="F298" i="8"/>
  <c r="F306" i="8"/>
  <c r="F297" i="8"/>
  <c r="F305" i="8"/>
  <c r="I306" i="8"/>
  <c r="I305" i="8"/>
  <c r="Q306" i="8"/>
  <c r="O298" i="8"/>
  <c r="Q297" i="8"/>
  <c r="K305" i="8"/>
  <c r="M306" i="8"/>
  <c r="G298" i="8"/>
  <c r="J306" i="8"/>
  <c r="J305" i="8"/>
  <c r="L306" i="8"/>
</calcChain>
</file>

<file path=xl/comments1.xml><?xml version="1.0" encoding="utf-8"?>
<x:comments xmlns:x="http://schemas.openxmlformats.org/spreadsheetml/2006/main">
  <x:authors>
    <x:author>Kyle Alexander</x:author>
  </x:authors>
  <x:commentList/>
</x:comments>
</file>

<file path=xl/comments2.xml><?xml version="1.0" encoding="utf-8"?>
<x:comments xmlns:x="http://schemas.openxmlformats.org/spreadsheetml/2006/main">
  <x:authors>
    <x:author>Kyle Alexander</x:author>
    <x:author>Lofbom, Jenny</x:author>
    <x:author>Emily Mbiriti</x:author>
  </x:authors>
  <x:commentList/>
</x:comments>
</file>

<file path=xl/sharedStrings.xml><?xml version="1.0" encoding="utf-8"?>
<sst xmlns="http://schemas.openxmlformats.org/spreadsheetml/2006/main" count="999" uniqueCount="198">
  <si>
    <t>PROJECT NAME</t>
  </si>
  <si>
    <t>IMPACT</t>
  </si>
  <si>
    <t>Planned</t>
  </si>
  <si>
    <t>Achieved</t>
  </si>
  <si>
    <t>Source</t>
  </si>
  <si>
    <t>OUTCOME</t>
  </si>
  <si>
    <t>Assumptions</t>
  </si>
  <si>
    <t>OUTPUT 1</t>
  </si>
  <si>
    <t>OUTPUT 2</t>
  </si>
  <si>
    <t>Output Indicator 1.1</t>
  </si>
  <si>
    <t>Output Indicator 1.2</t>
  </si>
  <si>
    <t>Output Indicator 1.3</t>
  </si>
  <si>
    <t>Output Indicator 2.1</t>
  </si>
  <si>
    <t>Output Indicator 2.2</t>
  </si>
  <si>
    <t>Outcome Indicator 1</t>
  </si>
  <si>
    <t>Outcome Indicator 2</t>
  </si>
  <si>
    <t>Impact Indicator 1</t>
  </si>
  <si>
    <t>Impact Indicator 2</t>
  </si>
  <si>
    <t>OUTPUT 3</t>
  </si>
  <si>
    <t>Output Indicator 3.1</t>
  </si>
  <si>
    <t>Output Indicator 3.2</t>
  </si>
  <si>
    <t>Outcome Indicator 3</t>
  </si>
  <si>
    <t>OUTPUT 4</t>
  </si>
  <si>
    <t>Output Indicator 4.1</t>
  </si>
  <si>
    <t xml:space="preserve">Planned </t>
  </si>
  <si>
    <t xml:space="preserve">Achieved </t>
  </si>
  <si>
    <t>Innovative business models are adopted and copied by other businesses, including those supported by the AECF.
Investment climate/business environment constraints do not prohibit replication across countries.</t>
  </si>
  <si>
    <t>Output Indicator 1.4</t>
  </si>
  <si>
    <t>a) Men</t>
  </si>
  <si>
    <t>b) Women</t>
  </si>
  <si>
    <r>
      <t>c) Youth</t>
    </r>
    <r>
      <rPr>
        <sz val="9"/>
        <rFont val="Arial"/>
        <family val="2"/>
      </rPr>
      <t xml:space="preserve"> (18-35 years)</t>
    </r>
  </si>
  <si>
    <t>a) Full applications</t>
  </si>
  <si>
    <t>b) Approved</t>
  </si>
  <si>
    <t>Total = (a) + (b)</t>
  </si>
  <si>
    <t>b) People</t>
  </si>
  <si>
    <t>a) Competitions</t>
  </si>
  <si>
    <t>DFID</t>
  </si>
  <si>
    <t>Sida</t>
  </si>
  <si>
    <t>DFAT</t>
  </si>
  <si>
    <t>RNE/MNFA</t>
  </si>
  <si>
    <t>Danida</t>
  </si>
  <si>
    <t>IFAD</t>
  </si>
  <si>
    <t>Total</t>
  </si>
  <si>
    <t>INPUTS (US$)</t>
  </si>
  <si>
    <t>Other 4 - insert as necessary</t>
  </si>
  <si>
    <t>CGAP (World Bank)</t>
  </si>
  <si>
    <t>a) Total funds available</t>
  </si>
  <si>
    <t>b) Total funds committed</t>
  </si>
  <si>
    <t>d) Total funds contracted</t>
  </si>
  <si>
    <t>c) Percentage = (b) / (a)</t>
  </si>
  <si>
    <t>e) Percentage = (d) / (a)</t>
  </si>
  <si>
    <t>f) Total funds disbursed</t>
  </si>
  <si>
    <t>g) Percentage = (f) / (a)</t>
  </si>
  <si>
    <t>a) Number</t>
  </si>
  <si>
    <t>c) AECF Connect</t>
  </si>
  <si>
    <t>b) Replicated</t>
  </si>
  <si>
    <t>c) Systemic change</t>
  </si>
  <si>
    <t>a) Total net benefit</t>
  </si>
  <si>
    <t>b) Total net wages</t>
  </si>
  <si>
    <t>d) Total</t>
  </si>
  <si>
    <t>Output Indicator 4.5</t>
  </si>
  <si>
    <t>AECF Operations Department.</t>
  </si>
  <si>
    <t>AECF Grants Team.</t>
  </si>
  <si>
    <r>
      <t xml:space="preserve">AECF </t>
    </r>
    <r>
      <rPr>
        <b/>
        <u/>
        <sz val="10"/>
        <rFont val="Arial"/>
        <family val="2"/>
      </rPr>
      <t xml:space="preserve">identifies, selects, contracts </t>
    </r>
    <r>
      <rPr>
        <b/>
        <sz val="10"/>
        <rFont val="Arial"/>
        <family val="2"/>
      </rPr>
      <t xml:space="preserve">and </t>
    </r>
    <r>
      <rPr>
        <b/>
        <u/>
        <sz val="10"/>
        <rFont val="Arial"/>
        <family val="2"/>
      </rPr>
      <t xml:space="preserve">provides managed support </t>
    </r>
    <r>
      <rPr>
        <b/>
        <sz val="10"/>
        <rFont val="Arial"/>
        <family val="2"/>
      </rPr>
      <t xml:space="preserve">to </t>
    </r>
    <r>
      <rPr>
        <b/>
        <u/>
        <sz val="10"/>
        <rFont val="Arial"/>
        <family val="2"/>
      </rPr>
      <t>business initiatives</t>
    </r>
    <r>
      <rPr>
        <b/>
        <sz val="10"/>
        <rFont val="Arial"/>
        <family val="2"/>
      </rPr>
      <t>.</t>
    </r>
  </si>
  <si>
    <t>Output Indicator 1.5</t>
  </si>
  <si>
    <t>a) Households</t>
  </si>
  <si>
    <t>a) New tech or model</t>
  </si>
  <si>
    <t>AusAid</t>
  </si>
  <si>
    <t>SEDF</t>
  </si>
  <si>
    <t>Netherlands</t>
  </si>
  <si>
    <t>b) Registrations</t>
  </si>
  <si>
    <t>c) Applications</t>
  </si>
  <si>
    <t>c) % : (b) / (a)</t>
  </si>
  <si>
    <t>a) Total due</t>
  </si>
  <si>
    <t>b) Total repaid</t>
  </si>
  <si>
    <t>a) Total repayable due</t>
  </si>
  <si>
    <t>b) Total repayable repaid</t>
  </si>
  <si>
    <t>d) Marked concept notes</t>
  </si>
  <si>
    <t>IMPACT WEIGHTING</t>
  </si>
  <si>
    <r>
      <t xml:space="preserve">Actual </t>
    </r>
    <r>
      <rPr>
        <b/>
        <sz val="11"/>
        <color theme="1"/>
        <rFont val="Arial"/>
        <family val="2"/>
      </rPr>
      <t>/</t>
    </r>
    <r>
      <rPr>
        <b/>
        <sz val="11"/>
        <color rgb="FFA75A0A"/>
        <rFont val="Arial"/>
        <family val="2"/>
      </rPr>
      <t xml:space="preserve"> </t>
    </r>
    <r>
      <rPr>
        <b/>
        <i/>
        <sz val="11"/>
        <color rgb="FF538135"/>
        <rFont val="Arial"/>
        <family val="2"/>
      </rPr>
      <t>projected</t>
    </r>
  </si>
  <si>
    <t>Round 1</t>
  </si>
  <si>
    <t>Early bird</t>
  </si>
  <si>
    <t>Round 2</t>
  </si>
  <si>
    <t>Round 3</t>
  </si>
  <si>
    <t>General Window</t>
  </si>
  <si>
    <t>AAW</t>
  </si>
  <si>
    <t>TZ</t>
  </si>
  <si>
    <t>PCW</t>
  </si>
  <si>
    <t>REACT</t>
  </si>
  <si>
    <t>SSW</t>
  </si>
  <si>
    <t>ZW</t>
  </si>
  <si>
    <t>Output Indicator 4.2</t>
  </si>
  <si>
    <r>
      <t xml:space="preserve">Percentage of </t>
    </r>
    <r>
      <rPr>
        <b/>
        <u/>
        <sz val="10"/>
        <rFont val="Arial"/>
        <family val="2"/>
      </rPr>
      <t>direct primary beneficiaries</t>
    </r>
    <r>
      <rPr>
        <b/>
        <sz val="10"/>
        <rFont val="Arial"/>
        <family val="2"/>
      </rPr>
      <t xml:space="preserve"> that live in rural areas.</t>
    </r>
    <r>
      <rPr>
        <i/>
        <sz val="8"/>
        <rFont val="Arial"/>
        <family val="2"/>
      </rPr>
      <t/>
    </r>
  </si>
  <si>
    <t>Output Indicator 4.4</t>
  </si>
  <si>
    <t>Output Indicator 4.3</t>
  </si>
  <si>
    <r>
      <t xml:space="preserve">Percentage of </t>
    </r>
    <r>
      <rPr>
        <b/>
        <u/>
        <sz val="10"/>
        <rFont val="Arial"/>
        <family val="2"/>
      </rPr>
      <t>direct primary beneficiaries</t>
    </r>
    <r>
      <rPr>
        <b/>
        <sz val="10"/>
        <rFont val="Arial"/>
        <family val="2"/>
      </rPr>
      <t xml:space="preserve"> that are </t>
    </r>
    <r>
      <rPr>
        <b/>
        <u/>
        <sz val="10"/>
        <rFont val="Arial"/>
        <family val="2"/>
      </rPr>
      <t>women</t>
    </r>
    <r>
      <rPr>
        <b/>
        <sz val="10"/>
        <rFont val="Arial"/>
        <family val="2"/>
      </rPr>
      <t>.</t>
    </r>
  </si>
  <si>
    <r>
      <t xml:space="preserve">Percentage of </t>
    </r>
    <r>
      <rPr>
        <b/>
        <u/>
        <sz val="10"/>
        <rFont val="Arial"/>
        <family val="2"/>
      </rPr>
      <t>direct primary beneficiaries</t>
    </r>
    <r>
      <rPr>
        <b/>
        <sz val="10"/>
        <rFont val="Arial"/>
        <family val="2"/>
      </rPr>
      <t xml:space="preserve"> that are poor (i.e., earn less than US$2 per day). </t>
    </r>
  </si>
  <si>
    <t>a) Grantee matched</t>
  </si>
  <si>
    <t>b) Third party</t>
  </si>
  <si>
    <t>Average net benefit</t>
  </si>
  <si>
    <t>Percentage rural</t>
  </si>
  <si>
    <t>Percentage poor</t>
  </si>
  <si>
    <t>Percentage women</t>
  </si>
  <si>
    <t>Number</t>
  </si>
  <si>
    <t>Projects contracted</t>
  </si>
  <si>
    <r>
      <rPr>
        <b/>
        <u/>
        <sz val="10"/>
        <rFont val="Arial"/>
        <family val="2"/>
      </rPr>
      <t>Cumulative</t>
    </r>
    <r>
      <rPr>
        <b/>
        <sz val="10"/>
        <rFont val="Arial"/>
        <family val="2"/>
      </rPr>
      <t xml:space="preserve"> number of projects successfully contracted.</t>
    </r>
  </si>
  <si>
    <t>Closed projects</t>
  </si>
  <si>
    <t>M&amp;E reports submitted by grantees verified by AECF, independent evaluation of the AECF (EMU), and commissioned case studies on systemic impact.</t>
  </si>
  <si>
    <t>M&amp;E reports submitted by grantees verified by AECF and independent evaluation of the AECF (EMU).</t>
  </si>
  <si>
    <t>M&amp;E reports submitted by grantees verified by AECF, commissioned verification studies and independent evaluation of the AECF (EMU).</t>
  </si>
  <si>
    <t>Extrapolated data from commissioned verification studies.</t>
  </si>
  <si>
    <t>M&amp;E reports submitted by grantees verified by AECF.</t>
  </si>
  <si>
    <t>AECF Grants and Finance Teams.</t>
  </si>
  <si>
    <r>
      <t xml:space="preserve">Business initiatives supported by the AECF generate </t>
    </r>
    <r>
      <rPr>
        <b/>
        <u/>
        <sz val="10"/>
        <rFont val="Arial"/>
        <family val="2"/>
      </rPr>
      <t>development benefits with high outreach</t>
    </r>
    <r>
      <rPr>
        <b/>
        <sz val="10"/>
        <rFont val="Arial"/>
        <family val="2"/>
      </rPr>
      <t xml:space="preserve">, in particular to: </t>
    </r>
    <r>
      <rPr>
        <b/>
        <u/>
        <sz val="10"/>
        <rFont val="Arial"/>
        <family val="2"/>
      </rPr>
      <t>those in rural areas</t>
    </r>
    <r>
      <rPr>
        <b/>
        <sz val="10"/>
        <rFont val="Arial"/>
        <family val="2"/>
      </rPr>
      <t xml:space="preserve">; </t>
    </r>
    <r>
      <rPr>
        <b/>
        <u/>
        <sz val="10"/>
        <rFont val="Arial"/>
        <family val="2"/>
      </rPr>
      <t>very poor</t>
    </r>
    <r>
      <rPr>
        <b/>
        <sz val="10"/>
        <rFont val="Arial"/>
        <family val="2"/>
      </rPr>
      <t xml:space="preserve">; </t>
    </r>
    <r>
      <rPr>
        <b/>
        <u/>
        <sz val="10"/>
        <rFont val="Arial"/>
        <family val="2"/>
      </rPr>
      <t>women</t>
    </r>
    <r>
      <rPr>
        <b/>
        <sz val="10"/>
        <rFont val="Arial"/>
        <family val="2"/>
      </rPr>
      <t xml:space="preserve">; and </t>
    </r>
    <r>
      <rPr>
        <b/>
        <u/>
        <sz val="10"/>
        <rFont val="Arial"/>
        <family val="2"/>
      </rPr>
      <t>youth</t>
    </r>
    <r>
      <rPr>
        <b/>
        <sz val="10"/>
        <rFont val="Arial"/>
        <family val="2"/>
      </rPr>
      <t>.</t>
    </r>
  </si>
  <si>
    <r>
      <t xml:space="preserve">The business initiatives supported by AECF (and the products and services delivered through them), are sufficiently </t>
    </r>
    <r>
      <rPr>
        <b/>
        <u/>
        <sz val="10"/>
        <rFont val="Arial"/>
        <family val="2"/>
      </rPr>
      <t>commercially viable</t>
    </r>
    <r>
      <rPr>
        <b/>
        <sz val="10"/>
        <rFont val="Arial"/>
        <family val="2"/>
      </rPr>
      <t xml:space="preserve"> that the associated </t>
    </r>
    <r>
      <rPr>
        <b/>
        <u/>
        <sz val="10"/>
        <rFont val="Arial"/>
        <family val="2"/>
      </rPr>
      <t>development impacts are sustainable</t>
    </r>
    <r>
      <rPr>
        <b/>
        <sz val="10"/>
        <rFont val="Arial"/>
        <family val="2"/>
      </rPr>
      <t>.</t>
    </r>
  </si>
  <si>
    <r>
      <t xml:space="preserve">Ongoing projects that are profitable </t>
    </r>
    <r>
      <rPr>
        <b/>
        <u/>
        <sz val="10"/>
        <color theme="1"/>
        <rFont val="Arial"/>
        <family val="2"/>
      </rPr>
      <t>36 months</t>
    </r>
    <r>
      <rPr>
        <b/>
        <sz val="10"/>
        <color theme="1"/>
        <rFont val="Arial"/>
        <family val="2"/>
      </rPr>
      <t xml:space="preserve"> from date of contract:
(a) </t>
    </r>
    <r>
      <rPr>
        <b/>
        <u/>
        <sz val="10"/>
        <color theme="1"/>
        <rFont val="Arial"/>
        <family val="2"/>
      </rPr>
      <t>total number</t>
    </r>
    <r>
      <rPr>
        <b/>
        <sz val="10"/>
        <color theme="1"/>
        <rFont val="Arial"/>
        <family val="2"/>
      </rPr>
      <t xml:space="preserve">; and
(b) </t>
    </r>
    <r>
      <rPr>
        <b/>
        <u/>
        <sz val="10"/>
        <color theme="1"/>
        <rFont val="Arial"/>
        <family val="2"/>
      </rPr>
      <t>percentage</t>
    </r>
    <r>
      <rPr>
        <b/>
        <sz val="5"/>
        <color theme="1"/>
        <rFont val="Arial"/>
        <family val="2"/>
      </rPr>
      <t xml:space="preserve">
</t>
    </r>
    <r>
      <rPr>
        <b/>
        <sz val="8"/>
        <color theme="1"/>
        <rFont val="Arial"/>
        <family val="2"/>
      </rPr>
      <t xml:space="preserve">
</t>
    </r>
    <r>
      <rPr>
        <i/>
        <sz val="8"/>
        <color theme="1"/>
        <rFont val="Arial"/>
        <family val="2"/>
      </rPr>
      <t>Profitable = EBITDA greater than zero.</t>
    </r>
  </si>
  <si>
    <r>
      <t xml:space="preserve">Ongoing projects that are marked 3 or above on the AECF innovation scale:
(a) </t>
    </r>
    <r>
      <rPr>
        <b/>
        <u/>
        <sz val="10"/>
        <rFont val="Arial"/>
        <family val="2"/>
      </rPr>
      <t>total number</t>
    </r>
    <r>
      <rPr>
        <b/>
        <sz val="10"/>
        <rFont val="Arial"/>
        <family val="2"/>
      </rPr>
      <t xml:space="preserve">; and
(b) </t>
    </r>
    <r>
      <rPr>
        <b/>
        <u/>
        <sz val="10"/>
        <rFont val="Arial"/>
        <family val="2"/>
      </rPr>
      <t>percentage</t>
    </r>
    <r>
      <rPr>
        <b/>
        <sz val="10"/>
        <rFont val="Arial"/>
        <family val="2"/>
      </rPr>
      <t>.</t>
    </r>
  </si>
  <si>
    <r>
      <rPr>
        <b/>
        <sz val="10"/>
        <rFont val="Arial"/>
        <family val="2"/>
      </rPr>
      <t xml:space="preserve">Ongoing projects achieving high development impact:
(a) </t>
    </r>
    <r>
      <rPr>
        <b/>
        <u/>
        <sz val="10"/>
        <rFont val="Arial"/>
        <family val="2"/>
      </rPr>
      <t>total number</t>
    </r>
    <r>
      <rPr>
        <b/>
        <sz val="10"/>
        <rFont val="Arial"/>
        <family val="2"/>
      </rPr>
      <t xml:space="preserve">; and
(b) </t>
    </r>
    <r>
      <rPr>
        <b/>
        <u/>
        <sz val="10"/>
        <rFont val="Arial"/>
        <family val="2"/>
      </rPr>
      <t>percentage</t>
    </r>
    <r>
      <rPr>
        <b/>
        <sz val="10"/>
        <rFont val="Arial"/>
        <family val="2"/>
      </rPr>
      <t>.</t>
    </r>
    <r>
      <rPr>
        <b/>
        <sz val="9"/>
        <rFont val="Arial"/>
        <family val="2"/>
      </rPr>
      <t xml:space="preserve">
</t>
    </r>
    <r>
      <rPr>
        <b/>
        <sz val="2"/>
        <rFont val="Arial"/>
        <family val="2"/>
      </rPr>
      <t xml:space="preserve">
</t>
    </r>
    <r>
      <rPr>
        <i/>
        <sz val="8"/>
        <rFont val="Arial"/>
        <family val="2"/>
      </rPr>
      <t>High development impact: generates a total net benefit of US$250k or more per annum.</t>
    </r>
  </si>
  <si>
    <r>
      <t xml:space="preserve">Ongoing projects where innovation is recognised:
(a) </t>
    </r>
    <r>
      <rPr>
        <b/>
        <u/>
        <sz val="10"/>
        <color theme="1"/>
        <rFont val="Arial"/>
        <family val="2"/>
      </rPr>
      <t>total number</t>
    </r>
    <r>
      <rPr>
        <b/>
        <sz val="10"/>
        <color theme="1"/>
        <rFont val="Arial"/>
        <family val="2"/>
      </rPr>
      <t xml:space="preserve">; and
(b) </t>
    </r>
    <r>
      <rPr>
        <b/>
        <u/>
        <sz val="10"/>
        <color theme="1"/>
        <rFont val="Arial"/>
        <family val="2"/>
      </rPr>
      <t>percentage</t>
    </r>
    <r>
      <rPr>
        <b/>
        <sz val="10"/>
        <color theme="1"/>
        <rFont val="Arial"/>
        <family val="2"/>
      </rPr>
      <t xml:space="preserve">. </t>
    </r>
  </si>
  <si>
    <r>
      <rPr>
        <b/>
        <u/>
        <sz val="10"/>
        <rFont val="Arial"/>
        <family val="2"/>
      </rPr>
      <t>Cumulative</t>
    </r>
    <r>
      <rPr>
        <b/>
        <sz val="10"/>
        <rFont val="Arial"/>
        <family val="2"/>
      </rPr>
      <t xml:space="preserve"> number of contracted projects that closed before their original contract end date.</t>
    </r>
  </si>
  <si>
    <t>Output Indicator 1.6</t>
  </si>
  <si>
    <t>Output Indicator 3.3</t>
  </si>
  <si>
    <t>Output Indicator 3.4</t>
  </si>
  <si>
    <r>
      <rPr>
        <b/>
        <u/>
        <sz val="10"/>
        <rFont val="Arial"/>
        <family val="2"/>
      </rPr>
      <t>Total number</t>
    </r>
    <r>
      <rPr>
        <b/>
        <sz val="10"/>
        <rFont val="Arial"/>
        <family val="2"/>
      </rPr>
      <t xml:space="preserve"> of ongoing projects.
</t>
    </r>
    <r>
      <rPr>
        <b/>
        <sz val="5"/>
        <rFont val="Arial"/>
        <family val="2"/>
      </rPr>
      <t xml:space="preserve">
</t>
    </r>
    <r>
      <rPr>
        <i/>
        <sz val="10"/>
        <rFont val="Arial"/>
        <family val="2"/>
      </rPr>
      <t>This is used for the percentage calculation for indicators 3.2b, 3.3b, and 3.4b.</t>
    </r>
  </si>
  <si>
    <t>Outcome Indicator 1a: Total net benefit</t>
  </si>
  <si>
    <t>Output Indicator 1.1a: Net number of primary beneficiaries benefitting from AECF funded projects, by year, expressed as number of households</t>
  </si>
  <si>
    <t>Output Indicator 1.2: Average net benefit per household per year</t>
  </si>
  <si>
    <t>Data disagregation by Window Round</t>
  </si>
  <si>
    <r>
      <rPr>
        <b/>
        <u/>
        <sz val="10"/>
        <rFont val="Arial"/>
        <family val="2"/>
      </rPr>
      <t>Cumulative</t>
    </r>
    <r>
      <rPr>
        <b/>
        <sz val="10"/>
        <rFont val="Arial"/>
        <family val="2"/>
      </rPr>
      <t xml:space="preserve"> number of: 
(a) full applications (i.e. business plans) submitted; 
(b) approved; and
(c) approval rate.</t>
    </r>
  </si>
  <si>
    <r>
      <t xml:space="preserve">b) Percentage </t>
    </r>
    <r>
      <rPr>
        <b/>
        <sz val="6"/>
        <rFont val="Arial"/>
        <family val="2"/>
      </rPr>
      <t>= (a) / (3.1)</t>
    </r>
  </si>
  <si>
    <r>
      <rPr>
        <b/>
        <u/>
        <sz val="10"/>
        <rFont val="Arial"/>
        <family val="2"/>
      </rPr>
      <t>Cumulative</t>
    </r>
    <r>
      <rPr>
        <b/>
        <sz val="10"/>
        <rFont val="Arial"/>
        <family val="2"/>
      </rPr>
      <t xml:space="preserve"> (US$): 
(a) grantee matched funding (sum of grantee: cash, in-kind, re-invested profits);
(b) third party funding (sum of </t>
    </r>
    <r>
      <rPr>
        <b/>
        <u/>
        <sz val="10"/>
        <rFont val="Arial"/>
        <family val="2"/>
      </rPr>
      <t>actual</t>
    </r>
    <r>
      <rPr>
        <b/>
        <sz val="10"/>
        <rFont val="Arial"/>
        <family val="2"/>
      </rPr>
      <t xml:space="preserve"> third party: equity investments, loans, in-kind, supplier credit, grants from other funders, bank loans, bank overdrafts); and
(c) funding </t>
    </r>
    <r>
      <rPr>
        <b/>
        <u/>
        <sz val="10"/>
        <rFont val="Arial"/>
        <family val="2"/>
      </rPr>
      <t>successfully</t>
    </r>
    <r>
      <rPr>
        <b/>
        <sz val="10"/>
        <rFont val="Arial"/>
        <family val="2"/>
      </rPr>
      <t xml:space="preserve"> facilitated by </t>
    </r>
    <r>
      <rPr>
        <b/>
        <i/>
        <sz val="10"/>
        <rFont val="Arial"/>
        <family val="2"/>
      </rPr>
      <t>AECF Connect.</t>
    </r>
  </si>
  <si>
    <r>
      <rPr>
        <b/>
        <u/>
        <sz val="10"/>
        <rFont val="Arial"/>
        <family val="2"/>
      </rPr>
      <t>Average</t>
    </r>
    <r>
      <rPr>
        <b/>
        <sz val="10"/>
        <rFont val="Arial"/>
        <family val="2"/>
      </rPr>
      <t xml:space="preserve"> net benefit </t>
    </r>
    <r>
      <rPr>
        <b/>
        <u/>
        <sz val="10"/>
        <rFont val="Arial"/>
        <family val="2"/>
      </rPr>
      <t>per household</t>
    </r>
    <r>
      <rPr>
        <b/>
        <sz val="10"/>
        <rFont val="Arial"/>
        <family val="2"/>
      </rPr>
      <t xml:space="preserve"> 
</t>
    </r>
    <r>
      <rPr>
        <b/>
        <u/>
        <sz val="10"/>
        <rFont val="Arial"/>
        <family val="2"/>
      </rPr>
      <t>per year</t>
    </r>
    <r>
      <rPr>
        <b/>
        <sz val="10"/>
        <rFont val="Arial"/>
        <family val="2"/>
      </rPr>
      <t xml:space="preserve"> (US$).</t>
    </r>
  </si>
  <si>
    <r>
      <rPr>
        <b/>
        <u/>
        <sz val="10"/>
        <rFont val="Arial"/>
        <family val="2"/>
      </rPr>
      <t>Cumulative</t>
    </r>
    <r>
      <rPr>
        <b/>
        <sz val="10"/>
        <rFont val="Arial"/>
        <family val="2"/>
      </rPr>
      <t xml:space="preserve"> development impact: 
(a) total net benefit (US$); 
(b) total net wages (US$);
(c) development rate of return (DRR) = 
ratio of development impact (a + b) to funds disbursed (4.5f).</t>
    </r>
  </si>
  <si>
    <t>c) DRR</t>
  </si>
  <si>
    <r>
      <rPr>
        <b/>
        <u/>
        <sz val="10"/>
        <rFont val="Arial"/>
        <family val="2"/>
      </rPr>
      <t>Number</t>
    </r>
    <r>
      <rPr>
        <b/>
        <sz val="10"/>
        <rFont val="Arial"/>
        <family val="2"/>
      </rPr>
      <t xml:space="preserve"> of ongoing projects:
(a) bringing a new technology or business model;
(b) replicated by other market players in some way; or that have
(c) led to other systemic changes (regulatory, factor and other markets).</t>
    </r>
  </si>
  <si>
    <r>
      <rPr>
        <b/>
        <u/>
        <sz val="10"/>
        <rFont val="Arial"/>
        <family val="2"/>
      </rPr>
      <t>Cumulative</t>
    </r>
    <r>
      <rPr>
        <b/>
        <sz val="10"/>
        <rFont val="Arial"/>
        <family val="2"/>
      </rPr>
      <t xml:space="preserve"> number of: 
(a) competitions closed; 
(b) registrations completed;
(c) applications received; and
(b) eligible concept notes marked.</t>
    </r>
  </si>
  <si>
    <r>
      <rPr>
        <b/>
        <u/>
        <sz val="12"/>
        <color theme="0"/>
        <rFont val="Arial"/>
        <family val="2"/>
      </rPr>
      <t>Cumulative</t>
    </r>
    <r>
      <rPr>
        <b/>
        <sz val="12"/>
        <color theme="0"/>
        <rFont val="Arial"/>
        <family val="2"/>
      </rPr>
      <t xml:space="preserve"> donor funds committed (US$).</t>
    </r>
  </si>
  <si>
    <t>Outcome 1.a</t>
  </si>
  <si>
    <t>Outcome 1.b</t>
  </si>
  <si>
    <t>Outcome 1.c</t>
  </si>
  <si>
    <t>Outcome 2</t>
  </si>
  <si>
    <t>Output 1.1b</t>
  </si>
  <si>
    <t>Output 1.2</t>
  </si>
  <si>
    <t>Output 1.6</t>
  </si>
  <si>
    <t>Output 2.1b</t>
  </si>
  <si>
    <t>Output 3.1</t>
  </si>
  <si>
    <t>Output 3.3a</t>
  </si>
  <si>
    <r>
      <rPr>
        <b/>
        <u/>
        <sz val="10"/>
        <rFont val="Arial"/>
        <family val="2"/>
      </rPr>
      <t>Cumulative</t>
    </r>
    <r>
      <rPr>
        <b/>
        <sz val="10"/>
        <rFont val="Arial"/>
        <family val="2"/>
      </rPr>
      <t xml:space="preserve"> project funding pipeline metrics: 
(a) new funds available to projects (US$); 
(b) funds committed to projects at IC stage, pre-contract signature (US$),
(c) % available funds committed; 
(d) funds contracted to projects (US$);
(e) % available funds contracted;
(f) funds disbursed to projects (US$); and           (g) % available funds disbursed</t>
    </r>
  </si>
  <si>
    <t>2010</t>
  </si>
  <si>
    <t>2011</t>
  </si>
  <si>
    <t>2012</t>
  </si>
  <si>
    <t>2013</t>
  </si>
  <si>
    <t>2014</t>
  </si>
  <si>
    <t>2015</t>
  </si>
  <si>
    <t>2016</t>
  </si>
  <si>
    <t>2017</t>
  </si>
  <si>
    <t>2018</t>
  </si>
  <si>
    <t>2019</t>
  </si>
  <si>
    <t>2020</t>
  </si>
  <si>
    <t>Africa Enterprise Challenge Fund: SSW</t>
  </si>
  <si>
    <t>Jobs created and income increased for the rural poor. 
Wider market systems improved.</t>
  </si>
  <si>
    <t>RIB</t>
  </si>
  <si>
    <t>Impact first reported</t>
  </si>
  <si>
    <t>Launched</t>
  </si>
  <si>
    <t>Windows: Year each round launched and year impact first reported</t>
  </si>
  <si>
    <t>YEAR</t>
  </si>
  <si>
    <t>15 October 2011</t>
  </si>
  <si>
    <t>6 November 2014</t>
  </si>
  <si>
    <t>5 June 2008</t>
  </si>
  <si>
    <t>6 October 2008</t>
  </si>
  <si>
    <t>1 May 2009</t>
  </si>
  <si>
    <t>15 April 2012</t>
  </si>
  <si>
    <t>1 November 2010</t>
  </si>
  <si>
    <t>15 July 2014</t>
  </si>
  <si>
    <t>1 March 2010</t>
  </si>
  <si>
    <t>15 October 2010</t>
  </si>
  <si>
    <t>31 July 2011</t>
  </si>
  <si>
    <t>20 January 2014</t>
  </si>
  <si>
    <t>10 December 2009</t>
  </si>
  <si>
    <t>1 July 2011</t>
  </si>
  <si>
    <t>19 July 2012</t>
  </si>
  <si>
    <t xml:space="preserve"> shaded cells indicate that a round has not yet reported impact.</t>
  </si>
  <si>
    <t>Expansion of innovative and commercially viable agricultural and agribusiness sector that benefits the rural poor</t>
  </si>
  <si>
    <t>Increased lending by commercial banks to the agribusiness sector</t>
  </si>
  <si>
    <t>Increase in the percentage contribution of agriculture to overall non-oil economy GDP</t>
  </si>
  <si>
    <t>Output Indicator 2.1a: Ongoing projects that are profitable 36 months from date of contract: total number</t>
  </si>
  <si>
    <t xml:space="preserve"> = data not available</t>
  </si>
  <si>
    <t xml:space="preserve"> = round not yet launched / closed</t>
  </si>
  <si>
    <r>
      <rPr>
        <b/>
        <u/>
        <sz val="10"/>
        <rFont val="Arial"/>
        <family val="2"/>
      </rPr>
      <t>% repayable funds</t>
    </r>
    <r>
      <rPr>
        <b/>
        <sz val="10"/>
        <rFont val="Arial"/>
        <family val="2"/>
      </rPr>
      <t xml:space="preserve"> due for repayment 
that are repaid.
(a) = </t>
    </r>
    <r>
      <rPr>
        <b/>
        <u/>
        <sz val="10"/>
        <rFont val="Arial"/>
        <family val="2"/>
      </rPr>
      <t>cumulative</t>
    </r>
    <r>
      <rPr>
        <b/>
        <sz val="10"/>
        <rFont val="Arial"/>
        <family val="2"/>
      </rPr>
      <t xml:space="preserve"> total repayable 
grants </t>
    </r>
    <r>
      <rPr>
        <b/>
        <u/>
        <sz val="10"/>
        <rFont val="Arial"/>
        <family val="2"/>
      </rPr>
      <t xml:space="preserve">due </t>
    </r>
    <r>
      <rPr>
        <b/>
        <sz val="10"/>
        <rFont val="Arial"/>
        <family val="2"/>
      </rPr>
      <t xml:space="preserve">(US$); and
(b) </t>
    </r>
    <r>
      <rPr>
        <b/>
        <u/>
        <sz val="10"/>
        <rFont val="Arial"/>
        <family val="2"/>
      </rPr>
      <t>cumulative</t>
    </r>
    <r>
      <rPr>
        <b/>
        <sz val="10"/>
        <rFont val="Arial"/>
        <family val="2"/>
      </rPr>
      <t xml:space="preserve"> total repayable 
grants </t>
    </r>
    <r>
      <rPr>
        <b/>
        <u/>
        <sz val="10"/>
        <rFont val="Arial"/>
        <family val="2"/>
      </rPr>
      <t>repaid</t>
    </r>
    <r>
      <rPr>
        <b/>
        <sz val="10"/>
        <rFont val="Arial"/>
        <family val="2"/>
      </rPr>
      <t xml:space="preserve"> (US$), 
(c) = </t>
    </r>
    <r>
      <rPr>
        <b/>
        <u/>
        <sz val="10"/>
        <rFont val="Arial"/>
        <family val="2"/>
      </rPr>
      <t>percentage</t>
    </r>
    <r>
      <rPr>
        <b/>
        <sz val="10"/>
        <rFont val="Arial"/>
        <family val="2"/>
      </rPr>
      <t>.</t>
    </r>
  </si>
  <si>
    <r>
      <t xml:space="preserve">Dissemination by third parties* through the media, conferences, case studies, or published documents, as identified and referenced in the M&amp;E reports submitted by grantees and verified by AECF. </t>
    </r>
    <r>
      <rPr>
        <i/>
        <sz val="9"/>
        <rFont val="Arial"/>
        <family val="2"/>
      </rPr>
      <t>*excludes dissemination by AECF, FM, donors and AGRA.</t>
    </r>
  </si>
  <si>
    <r>
      <rPr>
        <b/>
        <u/>
        <sz val="10"/>
        <rFont val="Arial"/>
        <family val="2"/>
      </rPr>
      <t>Net</t>
    </r>
    <r>
      <rPr>
        <b/>
        <sz val="10"/>
        <rFont val="Arial"/>
        <family val="2"/>
      </rPr>
      <t xml:space="preserve"> number of </t>
    </r>
    <r>
      <rPr>
        <b/>
        <u/>
        <sz val="10"/>
        <rFont val="Arial"/>
        <family val="2"/>
      </rPr>
      <t>primary beneficiaries</t>
    </r>
    <r>
      <rPr>
        <b/>
        <sz val="10"/>
        <rFont val="Arial"/>
        <family val="2"/>
      </rPr>
      <t xml:space="preserve"> benefitting from </t>
    </r>
    <r>
      <rPr>
        <b/>
        <u/>
        <sz val="10"/>
        <rFont val="Arial"/>
        <family val="2"/>
      </rPr>
      <t>ongoing</t>
    </r>
    <r>
      <rPr>
        <b/>
        <sz val="10"/>
        <rFont val="Arial"/>
        <family val="2"/>
      </rPr>
      <t xml:space="preserve"> AECF funded projects, </t>
    </r>
    <r>
      <rPr>
        <b/>
        <u/>
        <sz val="10"/>
        <rFont val="Arial"/>
        <family val="2"/>
      </rPr>
      <t>by year</t>
    </r>
    <r>
      <rPr>
        <b/>
        <sz val="10"/>
        <rFont val="Arial"/>
        <family val="2"/>
      </rPr>
      <t>, expressed as number of: 
(a) households; and 
(b) people.</t>
    </r>
  </si>
  <si>
    <r>
      <rPr>
        <b/>
        <u/>
        <sz val="10"/>
        <rFont val="Arial"/>
        <family val="2"/>
      </rPr>
      <t>Net additional jobs created</t>
    </r>
    <r>
      <rPr>
        <b/>
        <sz val="10"/>
        <rFont val="Arial"/>
        <family val="2"/>
      </rPr>
      <t xml:space="preserve"> (FTE) through/in </t>
    </r>
    <r>
      <rPr>
        <b/>
        <u/>
        <sz val="10"/>
        <rFont val="Arial"/>
        <family val="2"/>
      </rPr>
      <t>enterprises</t>
    </r>
    <r>
      <rPr>
        <b/>
        <sz val="10"/>
        <rFont val="Arial"/>
        <family val="2"/>
      </rPr>
      <t xml:space="preserve"> supported by AECF: 
(a) men;  
(b) women; and 
(c) youth (18-35 years).</t>
    </r>
  </si>
  <si>
    <r>
      <t xml:space="preserve">AECF identifies and supports business initiatives which </t>
    </r>
    <r>
      <rPr>
        <b/>
        <u/>
        <sz val="10"/>
        <rFont val="Arial"/>
        <family val="2"/>
      </rPr>
      <t>generate sustained and positive development impacts</t>
    </r>
    <r>
      <rPr>
        <b/>
        <sz val="10"/>
        <rFont val="Arial"/>
        <family val="2"/>
      </rPr>
      <t xml:space="preserve"> and which are </t>
    </r>
    <r>
      <rPr>
        <b/>
        <u/>
        <sz val="10"/>
        <rFont val="Arial"/>
        <family val="2"/>
      </rPr>
      <t>innovative</t>
    </r>
    <r>
      <rPr>
        <b/>
        <sz val="10"/>
        <rFont val="Arial"/>
        <family val="2"/>
      </rPr>
      <t>.</t>
    </r>
  </si>
  <si>
    <t>Global market conditions are likely to be worse than baseline year.                       
Political events are likely to increase the current and already high perceived risk of investing in South Sudan.                                        
Market system improvements and investments in businesses in South Sudan are likely to be limited.            
Positive demonstration effect achieved and proved.</t>
  </si>
  <si>
    <t>AECF successfully identifies business concepts with pro-poor potential.                  
Positive demonstration effect achieved and used to influence market systems.
AECF has the appropriate skills and capacity to support African agri business to implement successful initiatives. Global market conditions are likely to be worse than baseline year.                     
Political events are likely to increase the current and already perceived risk of investing in SouthSudan.</t>
  </si>
  <si>
    <t>Smallholder farmers have skills and capital to take advantage of new demand for agricultural products.
The poor in rural areas have the skills to take advantage of new job opportunities created by increased demand/ new technology/ new business models.
Political events do no negatively affect business performance.
Conditions for doing business will be challenging.
Global market conditions are likely to be worse than baseline year.</t>
  </si>
  <si>
    <t xml:space="preserve">The business ideas chosen by AECF IC are viable and profitable.
Global market conditions are likely to be worse than baseline year and conditions for doing business remain challenging.
Companies are able to repay the repayable grants.
The private sector has the opportunity, capacity and resources to invest.                                                                                                                                                                                                                                                                                                                                                                                                                     
Profitable private sector businesses can sell products that improve the lives of poor people                                                          </t>
  </si>
  <si>
    <t>Additional donors can be persuaded to support complementary value chain initiatives with sufficient funds to contribute to impact at scale.                                                                                
Other programmes are effective in supporting South Sudan such that business environment improves over time.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</si>
</sst>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52" x14ac:knownFonts="1">
    <font>
      <sz val="10"/>
      <name val="Arial"/>
    </font>
    <font>
      <b/>
      <sz val="9"/>
      <name val="Arial"/>
      <family val="2"/>
    </font>
    <font>
      <sz val="9"/>
      <name val="Arial"/>
      <family val="2"/>
    </font>
    <font>
      <sz val="10"/>
      <name val="Arial"/>
      <family val="2"/>
    </font>
    <font>
      <b/>
      <sz val="10"/>
      <name val="Arial"/>
      <family val="2"/>
    </font>
    <font>
      <b/>
      <sz val="9"/>
      <color indexed="81"/>
      <name val="Tahoma"/>
      <family val="2"/>
    </font>
    <font>
      <b/>
      <sz val="9"/>
      <color theme="0"/>
      <name val="Arial"/>
      <family val="2"/>
    </font>
    <font>
      <b/>
      <sz val="11"/>
      <color theme="0"/>
      <name val="Arial"/>
      <family val="2"/>
    </font>
    <font>
      <sz val="11"/>
      <color theme="0"/>
      <name val="Arial"/>
      <family val="2"/>
    </font>
    <font>
      <b/>
      <sz val="10"/>
      <color rgb="FFA75A0A"/>
      <name val="Arial"/>
      <family val="2"/>
    </font>
    <font>
      <b/>
      <sz val="10"/>
      <color rgb="FFFF0000"/>
      <name val="Arial"/>
      <family val="2"/>
    </font>
    <font>
      <i/>
      <sz val="9"/>
      <name val="Arial"/>
      <family val="2"/>
    </font>
    <font>
      <sz val="10"/>
      <color theme="0"/>
      <name val="Arial"/>
      <family val="2"/>
    </font>
    <font>
      <i/>
      <sz val="10"/>
      <name val="Arial"/>
      <family val="2"/>
    </font>
    <font>
      <b/>
      <sz val="12"/>
      <color theme="0"/>
      <name val="Arial"/>
      <family val="2"/>
    </font>
    <font>
      <b/>
      <u/>
      <sz val="10"/>
      <name val="Arial"/>
      <family val="2"/>
    </font>
    <font>
      <b/>
      <u/>
      <sz val="12"/>
      <color theme="0"/>
      <name val="Arial"/>
      <family val="2"/>
    </font>
    <font>
      <b/>
      <i/>
      <sz val="10"/>
      <name val="Arial"/>
      <family val="2"/>
    </font>
    <font>
      <b/>
      <sz val="5"/>
      <name val="Arial"/>
      <family val="2"/>
    </font>
    <font>
      <i/>
      <sz val="8"/>
      <name val="Arial"/>
      <family val="2"/>
    </font>
    <font>
      <b/>
      <sz val="10"/>
      <color theme="1"/>
      <name val="Arial"/>
      <family val="2"/>
    </font>
    <font>
      <i/>
      <sz val="8"/>
      <color theme="1"/>
      <name val="Arial"/>
      <family val="2"/>
    </font>
    <font>
      <b/>
      <sz val="2"/>
      <name val="Arial"/>
      <family val="2"/>
    </font>
    <font>
      <b/>
      <sz val="6"/>
      <name val="Arial"/>
      <family val="2"/>
    </font>
    <font>
      <b/>
      <u/>
      <sz val="10"/>
      <color theme="1"/>
      <name val="Arial"/>
      <family val="2"/>
    </font>
    <font>
      <b/>
      <sz val="14"/>
      <color rgb="FFA75A0A"/>
      <name val="Arial"/>
      <family val="2"/>
    </font>
    <font>
      <sz val="9"/>
      <color theme="0" tint="-0.249977111117893"/>
      <name val="Arial"/>
      <family val="2"/>
    </font>
    <font>
      <b/>
      <sz val="9"/>
      <color theme="0" tint="-0.249977111117893"/>
      <name val="Arial"/>
      <family val="2"/>
    </font>
    <font>
      <b/>
      <sz val="10"/>
      <color rgb="FF2D3F7B"/>
      <name val="Arial"/>
      <family val="2"/>
    </font>
    <font>
      <sz val="28"/>
      <color rgb="FF2D3F7B"/>
      <name val="Arial"/>
      <family val="2"/>
    </font>
    <font>
      <b/>
      <sz val="11"/>
      <color rgb="FFA75A0A"/>
      <name val="Arial"/>
      <family val="2"/>
    </font>
    <font>
      <sz val="11"/>
      <color rgb="FFA75A0A"/>
      <name val="Arial"/>
      <family val="2"/>
    </font>
    <font>
      <sz val="10"/>
      <color rgb="FFA75A0A"/>
      <name val="Arial"/>
      <family val="2"/>
    </font>
    <font>
      <b/>
      <i/>
      <sz val="11"/>
      <color rgb="FF538135"/>
      <name val="Arial"/>
      <family val="2"/>
    </font>
    <font>
      <b/>
      <sz val="11"/>
      <color theme="1"/>
      <name val="Arial"/>
      <family val="2"/>
    </font>
    <font>
      <b/>
      <sz val="12"/>
      <color rgb="FF65B134"/>
      <name val="Arial"/>
      <family val="2"/>
    </font>
    <font>
      <sz val="10"/>
      <color rgb="FF65B134"/>
      <name val="Arial"/>
      <family val="2"/>
    </font>
    <font>
      <b/>
      <sz val="10"/>
      <color rgb="FF65B134"/>
      <name val="Arial"/>
      <family val="2"/>
    </font>
    <font>
      <b/>
      <sz val="16"/>
      <color rgb="FF65B134"/>
      <name val="Arial"/>
      <family val="2"/>
    </font>
    <font>
      <b/>
      <sz val="16"/>
      <name val="Arial"/>
      <family val="2"/>
    </font>
    <font>
      <sz val="14"/>
      <color rgb="FFA75A0A"/>
      <name val="Arial"/>
      <family val="2"/>
    </font>
    <font>
      <sz val="9"/>
      <color theme="1"/>
      <name val="Arial"/>
      <family val="2"/>
    </font>
    <font>
      <sz val="9"/>
      <color theme="0"/>
      <name val="Arial"/>
      <family val="2"/>
    </font>
    <font>
      <b/>
      <sz val="5"/>
      <color theme="1"/>
      <name val="Arial"/>
      <family val="2"/>
    </font>
    <font>
      <b/>
      <sz val="8"/>
      <color theme="1"/>
      <name val="Arial"/>
      <family val="2"/>
    </font>
    <font>
      <b/>
      <sz val="8"/>
      <color rgb="FFA75A0A"/>
      <name val="Arial"/>
      <family val="2"/>
    </font>
    <font>
      <b/>
      <sz val="9"/>
      <color rgb="FF538135"/>
      <name val="Arial"/>
      <family val="2"/>
    </font>
    <font>
      <b/>
      <sz val="9"/>
      <color rgb="FFBE2C2C"/>
      <name val="Arial"/>
      <family val="2"/>
    </font>
    <font>
      <b/>
      <sz val="9"/>
      <color indexed="81"/>
      <name val="Tahoma"/>
      <charset val="1"/>
    </font>
    <font>
      <sz val="9"/>
      <color indexed="81"/>
      <name val="Tahoma"/>
      <charset val="1"/>
    </font>
    <font>
      <i/>
      <sz val="9"/>
      <color theme="0" tint="-0.499984740745262"/>
      <name val="Arial"/>
      <family val="2"/>
    </font>
    <font>
      <sz val="9"/>
      <color theme="0" tint="-0.34998626667073579"/>
      <name val="Arial"/>
      <family val="2"/>
    </font>
  </fonts>
  <fills count="2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65B134"/>
        <bgColor indexed="64"/>
      </patternFill>
    </fill>
    <fill>
      <patternFill patternType="solid">
        <fgColor rgb="FFFDEEDF"/>
        <bgColor indexed="64"/>
      </patternFill>
    </fill>
    <fill>
      <patternFill patternType="solid">
        <fgColor rgb="FFA75A0A"/>
        <bgColor indexed="64"/>
      </patternFill>
    </fill>
    <fill>
      <patternFill patternType="solid">
        <fgColor rgb="FF627AC6"/>
        <bgColor indexed="64"/>
      </patternFill>
    </fill>
    <fill>
      <patternFill patternType="solid">
        <fgColor rgb="FF2D3F7B"/>
        <bgColor indexed="64"/>
      </patternFill>
    </fill>
    <fill>
      <patternFill patternType="solid">
        <fgColor rgb="FFCFD6ED"/>
        <bgColor indexed="64"/>
      </patternFill>
    </fill>
    <fill>
      <patternFill patternType="solid">
        <fgColor rgb="FFE7F5DF"/>
        <bgColor indexed="64"/>
      </patternFill>
    </fill>
    <fill>
      <patternFill patternType="solid">
        <fgColor rgb="FF538135"/>
        <bgColor indexed="64"/>
      </patternFill>
    </fill>
    <fill>
      <patternFill patternType="solid">
        <fgColor rgb="FFD9D9D9"/>
        <bgColor indexed="64"/>
      </patternFill>
    </fill>
    <fill>
      <patternFill patternType="solid">
        <fgColor theme="0"/>
        <bgColor indexed="64"/>
      </patternFill>
    </fill>
    <fill>
      <patternFill patternType="solid">
        <fgColor rgb="FFE3E7F5"/>
        <bgColor indexed="64"/>
      </patternFill>
    </fill>
    <fill>
      <patternFill patternType="solid">
        <fgColor rgb="FFECF8E4"/>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0000"/>
        <bgColor indexed="64"/>
      </patternFill>
    </fill>
    <fill>
      <patternFill patternType="darkUp">
        <fgColor rgb="FF65B134"/>
        <bgColor rgb="FFECF8E4"/>
      </patternFill>
    </fill>
    <fill>
      <patternFill patternType="darkUp">
        <fgColor rgb="FFA75A0A"/>
        <bgColor rgb="FFFDEEDF"/>
      </patternFill>
    </fill>
    <fill>
      <patternFill patternType="darkUp">
        <fgColor rgb="FFA75A0A"/>
      </patternFill>
    </fill>
    <fill>
      <patternFill patternType="darkDown">
        <fgColor rgb="FF65B134"/>
      </patternFill>
    </fill>
    <fill>
      <patternFill patternType="darkUp">
        <fgColor rgb="FFA75A0A"/>
        <bgColor theme="0"/>
      </patternFill>
    </fill>
    <fill>
      <patternFill patternType="darkDown">
        <fgColor rgb="FF65B134"/>
        <bgColor theme="0"/>
      </patternFill>
    </fill>
    <fill>
      <patternFill patternType="mediumGray">
        <fgColor rgb="FF538135"/>
      </patternFill>
    </fill>
    <fill>
      <patternFill patternType="darkUp">
        <fgColor theme="0"/>
        <bgColor theme="0"/>
      </patternFill>
    </fill>
  </fills>
  <borders count="177">
    <border>
      <left/>
      <right/>
      <top/>
      <bottom/>
      <diagonal/>
    </border>
    <border>
      <left/>
      <right style="medium">
        <color rgb="FFA75A0A"/>
      </right>
      <top/>
      <bottom/>
      <diagonal/>
    </border>
    <border>
      <left/>
      <right/>
      <top/>
      <bottom style="medium">
        <color rgb="FFA75A0A"/>
      </bottom>
      <diagonal/>
    </border>
    <border>
      <left/>
      <right/>
      <top style="medium">
        <color rgb="FFA75A0A"/>
      </top>
      <bottom style="thin">
        <color theme="0"/>
      </bottom>
      <diagonal/>
    </border>
    <border>
      <left/>
      <right style="medium">
        <color rgb="FFA75A0A"/>
      </right>
      <top style="medium">
        <color rgb="FFA75A0A"/>
      </top>
      <bottom style="thin">
        <color theme="0"/>
      </bottom>
      <diagonal/>
    </border>
    <border>
      <left style="thin">
        <color theme="0"/>
      </left>
      <right style="thin">
        <color theme="0"/>
      </right>
      <top style="thin">
        <color theme="0"/>
      </top>
      <bottom style="thin">
        <color theme="0"/>
      </bottom>
      <diagonal/>
    </border>
    <border>
      <left style="medium">
        <color rgb="FFA75A0A"/>
      </left>
      <right style="thin">
        <color theme="0"/>
      </right>
      <top style="medium">
        <color rgb="FFA75A0A"/>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
      <left style="medium">
        <color rgb="FFA75A0A"/>
      </left>
      <right style="thin">
        <color rgb="FF65B134"/>
      </right>
      <top style="thin">
        <color theme="0"/>
      </top>
      <bottom/>
      <diagonal/>
    </border>
    <border>
      <left style="medium">
        <color rgb="FFA75A0A"/>
      </left>
      <right style="thin">
        <color rgb="FF65B134"/>
      </right>
      <top/>
      <bottom/>
      <diagonal/>
    </border>
    <border>
      <left style="medium">
        <color rgb="FFA75A0A"/>
      </left>
      <right style="thin">
        <color rgb="FF65B134"/>
      </right>
      <top/>
      <bottom style="medium">
        <color rgb="FFA75A0A"/>
      </bottom>
      <diagonal/>
    </border>
    <border>
      <left/>
      <right style="thin">
        <color theme="0"/>
      </right>
      <top style="thin">
        <color theme="0"/>
      </top>
      <bottom style="thin">
        <color theme="0"/>
      </bottom>
      <diagonal/>
    </border>
    <border>
      <left/>
      <right style="thin">
        <color rgb="FF65B134"/>
      </right>
      <top style="thin">
        <color theme="0"/>
      </top>
      <bottom style="thin">
        <color rgb="FF65B134"/>
      </bottom>
      <diagonal/>
    </border>
    <border>
      <left/>
      <right style="thin">
        <color rgb="FF65B134"/>
      </right>
      <top/>
      <bottom style="thin">
        <color theme="0"/>
      </bottom>
      <diagonal/>
    </border>
    <border>
      <left/>
      <right style="thin">
        <color rgb="FF65B134"/>
      </right>
      <top style="thin">
        <color rgb="FF65B134"/>
      </top>
      <bottom style="thin">
        <color rgb="FF65B134"/>
      </bottom>
      <diagonal/>
    </border>
    <border>
      <left style="thin">
        <color rgb="FF65B134"/>
      </left>
      <right style="thin">
        <color rgb="FF65B134"/>
      </right>
      <top style="thin">
        <color rgb="FF65B134"/>
      </top>
      <bottom style="thin">
        <color rgb="FF65B134"/>
      </bottom>
      <diagonal/>
    </border>
    <border>
      <left style="thin">
        <color rgb="FF65B134"/>
      </left>
      <right style="thin">
        <color rgb="FF65B134"/>
      </right>
      <top style="thin">
        <color theme="0"/>
      </top>
      <bottom style="thin">
        <color rgb="FF65B134"/>
      </bottom>
      <diagonal/>
    </border>
    <border>
      <left style="thin">
        <color rgb="FF65B134"/>
      </left>
      <right style="thin">
        <color rgb="FF65B134"/>
      </right>
      <top/>
      <bottom style="thin">
        <color rgb="FF65B134"/>
      </bottom>
      <diagonal/>
    </border>
    <border>
      <left style="thin">
        <color rgb="FF65B134"/>
      </left>
      <right style="thin">
        <color rgb="FF65B134"/>
      </right>
      <top/>
      <bottom style="thin">
        <color theme="0"/>
      </bottom>
      <diagonal/>
    </border>
    <border>
      <left style="thin">
        <color theme="0"/>
      </left>
      <right style="thin">
        <color rgb="FF65B134"/>
      </right>
      <top style="thin">
        <color theme="0"/>
      </top>
      <bottom style="thin">
        <color rgb="FF65B134"/>
      </bottom>
      <diagonal/>
    </border>
    <border>
      <left style="thin">
        <color theme="0"/>
      </left>
      <right style="thin">
        <color rgb="FF65B134"/>
      </right>
      <top style="thin">
        <color theme="0"/>
      </top>
      <bottom style="thin">
        <color theme="0"/>
      </bottom>
      <diagonal/>
    </border>
    <border>
      <left/>
      <right style="thin">
        <color rgb="FF65B134"/>
      </right>
      <top style="thin">
        <color theme="0"/>
      </top>
      <bottom/>
      <diagonal/>
    </border>
    <border>
      <left style="thin">
        <color theme="0"/>
      </left>
      <right/>
      <top style="thin">
        <color theme="0"/>
      </top>
      <bottom style="thin">
        <color theme="0"/>
      </bottom>
      <diagonal/>
    </border>
    <border>
      <left/>
      <right style="thin">
        <color rgb="FF65B134"/>
      </right>
      <top style="thin">
        <color rgb="FF65B134"/>
      </top>
      <bottom/>
      <diagonal/>
    </border>
    <border>
      <left style="thin">
        <color rgb="FF65B134"/>
      </left>
      <right style="thin">
        <color rgb="FF65B134"/>
      </right>
      <top style="thin">
        <color rgb="FF65B134"/>
      </top>
      <bottom/>
      <diagonal/>
    </border>
    <border>
      <left style="thin">
        <color theme="0"/>
      </left>
      <right/>
      <top/>
      <bottom/>
      <diagonal/>
    </border>
    <border>
      <left/>
      <right style="thin">
        <color rgb="FF65B134"/>
      </right>
      <top/>
      <bottom style="thin">
        <color rgb="FF65B134"/>
      </bottom>
      <diagonal/>
    </border>
    <border>
      <left style="thin">
        <color rgb="FF65B134"/>
      </left>
      <right style="thin">
        <color rgb="FF65B134"/>
      </right>
      <top style="thin">
        <color theme="0"/>
      </top>
      <bottom/>
      <diagonal/>
    </border>
    <border>
      <left style="thin">
        <color rgb="FF65B134"/>
      </left>
      <right style="thin">
        <color rgb="FF65B134"/>
      </right>
      <top/>
      <bottom/>
      <diagonal/>
    </border>
    <border>
      <left style="thin">
        <color rgb="FF65B134"/>
      </left>
      <right style="thin">
        <color rgb="FF65B134"/>
      </right>
      <top/>
      <bottom style="medium">
        <color rgb="FFA75A0A"/>
      </bottom>
      <diagonal/>
    </border>
    <border>
      <left/>
      <right style="thin">
        <color rgb="FF65B134"/>
      </right>
      <top/>
      <bottom/>
      <diagonal/>
    </border>
    <border>
      <left style="thin">
        <color rgb="FF65B134"/>
      </left>
      <right/>
      <top style="thin">
        <color theme="0"/>
      </top>
      <bottom/>
      <diagonal/>
    </border>
    <border>
      <left style="thin">
        <color theme="0"/>
      </left>
      <right/>
      <top/>
      <bottom style="thin">
        <color theme="0"/>
      </bottom>
      <diagonal/>
    </border>
    <border>
      <left style="thin">
        <color theme="0"/>
      </left>
      <right style="thin">
        <color rgb="FF65B134"/>
      </right>
      <top/>
      <bottom/>
      <diagonal/>
    </border>
    <border>
      <left style="thin">
        <color rgb="FF65B134"/>
      </left>
      <right/>
      <top/>
      <bottom style="thin">
        <color theme="0"/>
      </bottom>
      <diagonal/>
    </border>
    <border>
      <left style="thin">
        <color rgb="FF65B134"/>
      </left>
      <right/>
      <top style="thin">
        <color theme="0"/>
      </top>
      <bottom style="thin">
        <color theme="0"/>
      </bottom>
      <diagonal/>
    </border>
    <border>
      <left style="thin">
        <color rgb="FF65B134"/>
      </left>
      <right style="thin">
        <color theme="0"/>
      </right>
      <top style="thin">
        <color theme="0"/>
      </top>
      <bottom/>
      <diagonal/>
    </border>
    <border>
      <left style="thin">
        <color rgb="FF65B134"/>
      </left>
      <right style="thin">
        <color theme="0"/>
      </right>
      <top/>
      <bottom/>
      <diagonal/>
    </border>
    <border>
      <left style="thin">
        <color theme="0"/>
      </left>
      <right style="thin">
        <color rgb="FF65B134"/>
      </right>
      <top style="thin">
        <color theme="0"/>
      </top>
      <bottom style="medium">
        <color rgb="FF65B134"/>
      </bottom>
      <diagonal/>
    </border>
    <border>
      <left style="thin">
        <color rgb="FF65B134"/>
      </left>
      <right style="thin">
        <color rgb="FF65B134"/>
      </right>
      <top style="thin">
        <color theme="0"/>
      </top>
      <bottom style="medium">
        <color rgb="FF65B134"/>
      </bottom>
      <diagonal/>
    </border>
    <border>
      <left/>
      <right style="thin">
        <color rgb="FF65B134"/>
      </right>
      <top style="thin">
        <color theme="0"/>
      </top>
      <bottom style="medium">
        <color rgb="FF65B134"/>
      </bottom>
      <diagonal/>
    </border>
    <border>
      <left style="thin">
        <color rgb="FF65B134"/>
      </left>
      <right style="thin">
        <color rgb="FF65B134"/>
      </right>
      <top style="thin">
        <color rgb="FF65B134"/>
      </top>
      <bottom style="medium">
        <color rgb="FF65B134"/>
      </bottom>
      <diagonal/>
    </border>
    <border>
      <left style="thin">
        <color rgb="FF65B134"/>
      </left>
      <right style="thin">
        <color rgb="FF65B134"/>
      </right>
      <top style="medium">
        <color rgb="FF65B134"/>
      </top>
      <bottom style="thin">
        <color rgb="FF65B134"/>
      </bottom>
      <diagonal/>
    </border>
    <border>
      <left/>
      <right style="thin">
        <color rgb="FF65B134"/>
      </right>
      <top style="thin">
        <color rgb="FF65B134"/>
      </top>
      <bottom style="medium">
        <color rgb="FF65B134"/>
      </bottom>
      <diagonal/>
    </border>
    <border>
      <left style="thin">
        <color rgb="FF65B134"/>
      </left>
      <right style="thin">
        <color rgb="FF65B134"/>
      </right>
      <top style="medium">
        <color rgb="FF65B134"/>
      </top>
      <bottom style="medium">
        <color rgb="FF65B134"/>
      </bottom>
      <diagonal/>
    </border>
    <border>
      <left style="thin">
        <color rgb="FF65B134"/>
      </left>
      <right style="thin">
        <color rgb="FF65B134"/>
      </right>
      <top/>
      <bottom style="medium">
        <color rgb="FF65B134"/>
      </bottom>
      <diagonal/>
    </border>
    <border>
      <left/>
      <right style="thin">
        <color rgb="FF65B134"/>
      </right>
      <top/>
      <bottom style="medium">
        <color rgb="FF65B134"/>
      </bottom>
      <diagonal/>
    </border>
    <border>
      <left style="thin">
        <color rgb="FF65B134"/>
      </left>
      <right style="thin">
        <color theme="0"/>
      </right>
      <top/>
      <bottom style="medium">
        <color rgb="FF65B134"/>
      </bottom>
      <diagonal/>
    </border>
    <border>
      <left style="thin">
        <color rgb="FF65B134"/>
      </left>
      <right style="thin">
        <color theme="0"/>
      </right>
      <top style="medium">
        <color theme="0"/>
      </top>
      <bottom style="medium">
        <color rgb="FF65B134"/>
      </bottom>
      <diagonal/>
    </border>
    <border>
      <left style="thin">
        <color rgb="FF65B134"/>
      </left>
      <right style="thin">
        <color theme="0"/>
      </right>
      <top style="medium">
        <color theme="0"/>
      </top>
      <bottom/>
      <diagonal/>
    </border>
    <border>
      <left style="thin">
        <color rgb="FF65B134"/>
      </left>
      <right style="thin">
        <color rgb="FF65B134"/>
      </right>
      <top style="medium">
        <color rgb="FF65B134"/>
      </top>
      <bottom/>
      <diagonal/>
    </border>
    <border>
      <left style="thin">
        <color rgb="FF65B134"/>
      </left>
      <right/>
      <top style="medium">
        <color rgb="FF65B134"/>
      </top>
      <bottom/>
      <diagonal/>
    </border>
    <border>
      <left/>
      <right/>
      <top style="medium">
        <color rgb="FF65B134"/>
      </top>
      <bottom/>
      <diagonal/>
    </border>
    <border>
      <left/>
      <right style="thin">
        <color rgb="FF65B134"/>
      </right>
      <top style="medium">
        <color rgb="FF65B134"/>
      </top>
      <bottom/>
      <diagonal/>
    </border>
    <border>
      <left style="thin">
        <color rgb="FF65B134"/>
      </left>
      <right style="thin">
        <color theme="0"/>
      </right>
      <top style="medium">
        <color theme="0"/>
      </top>
      <bottom style="thin">
        <color rgb="FF65B134"/>
      </bottom>
      <diagonal/>
    </border>
    <border>
      <left/>
      <right style="thin">
        <color theme="0"/>
      </right>
      <top/>
      <bottom style="medium">
        <color rgb="FF65B134"/>
      </bottom>
      <diagonal/>
    </border>
    <border>
      <left/>
      <right style="thin">
        <color rgb="FF65B134"/>
      </right>
      <top style="medium">
        <color rgb="FF65B134"/>
      </top>
      <bottom style="medium">
        <color rgb="FF65B134"/>
      </bottom>
      <diagonal/>
    </border>
    <border>
      <left/>
      <right style="thin">
        <color theme="0"/>
      </right>
      <top style="medium">
        <color theme="0"/>
      </top>
      <bottom/>
      <diagonal/>
    </border>
    <border>
      <left style="thin">
        <color theme="0"/>
      </left>
      <right style="thin">
        <color rgb="FF65B134"/>
      </right>
      <top style="thin">
        <color rgb="FF65B134"/>
      </top>
      <bottom/>
      <diagonal/>
    </border>
    <border>
      <left style="thin">
        <color theme="0"/>
      </left>
      <right style="thin">
        <color rgb="FF65B134"/>
      </right>
      <top style="thin">
        <color rgb="FF65B134"/>
      </top>
      <bottom style="medium">
        <color rgb="FF65B134"/>
      </bottom>
      <diagonal/>
    </border>
    <border>
      <left style="thin">
        <color theme="0"/>
      </left>
      <right style="thin">
        <color rgb="FF65B134"/>
      </right>
      <top style="thin">
        <color rgb="FF65B134"/>
      </top>
      <bottom style="thin">
        <color rgb="FF65B134"/>
      </bottom>
      <diagonal/>
    </border>
    <border>
      <left style="thin">
        <color theme="0"/>
      </left>
      <right style="thin">
        <color rgb="FF65B134"/>
      </right>
      <top style="medium">
        <color rgb="FF65B134"/>
      </top>
      <bottom style="thin">
        <color rgb="FF65B134"/>
      </bottom>
      <diagonal/>
    </border>
    <border>
      <left/>
      <right style="thin">
        <color rgb="FF65B134"/>
      </right>
      <top style="medium">
        <color rgb="FF65B134"/>
      </top>
      <bottom style="thin">
        <color rgb="FF65B134"/>
      </bottom>
      <diagonal/>
    </border>
    <border>
      <left style="thin">
        <color theme="0"/>
      </left>
      <right style="thin">
        <color rgb="FF65B134"/>
      </right>
      <top/>
      <bottom style="thin">
        <color rgb="FF65B134"/>
      </bottom>
      <diagonal/>
    </border>
    <border>
      <left style="thin">
        <color theme="0"/>
      </left>
      <right/>
      <top style="thin">
        <color rgb="FF627AC6"/>
      </top>
      <bottom style="thin">
        <color rgb="FF627AC6"/>
      </bottom>
      <diagonal/>
    </border>
    <border>
      <left/>
      <right/>
      <top style="thin">
        <color rgb="FF627AC6"/>
      </top>
      <bottom style="thin">
        <color rgb="FF627AC6"/>
      </bottom>
      <diagonal/>
    </border>
    <border>
      <left/>
      <right style="thin">
        <color theme="0"/>
      </right>
      <top style="medium">
        <color rgb="FF538135"/>
      </top>
      <bottom style="thin">
        <color theme="0"/>
      </bottom>
      <diagonal/>
    </border>
    <border>
      <left style="thin">
        <color theme="0"/>
      </left>
      <right/>
      <top style="medium">
        <color rgb="FF538135"/>
      </top>
      <bottom style="thin">
        <color theme="0"/>
      </bottom>
      <diagonal/>
    </border>
    <border>
      <left/>
      <right/>
      <top style="medium">
        <color rgb="FF538135"/>
      </top>
      <bottom style="thin">
        <color theme="0"/>
      </bottom>
      <diagonal/>
    </border>
    <border>
      <left style="thin">
        <color theme="0"/>
      </left>
      <right style="thin">
        <color theme="0"/>
      </right>
      <top style="medium">
        <color rgb="FF538135"/>
      </top>
      <bottom style="thin">
        <color theme="0"/>
      </bottom>
      <diagonal/>
    </border>
    <border>
      <left style="medium">
        <color rgb="FF538135"/>
      </left>
      <right/>
      <top/>
      <bottom/>
      <diagonal/>
    </border>
    <border>
      <left/>
      <right style="medium">
        <color rgb="FF538135"/>
      </right>
      <top/>
      <bottom/>
      <diagonal/>
    </border>
    <border>
      <left/>
      <right/>
      <top style="medium">
        <color rgb="FF538135"/>
      </top>
      <bottom/>
      <diagonal/>
    </border>
    <border>
      <left style="medium">
        <color rgb="FF538135"/>
      </left>
      <right style="thin">
        <color rgb="FF65B134"/>
      </right>
      <top style="thin">
        <color theme="0"/>
      </top>
      <bottom/>
      <diagonal/>
    </border>
    <border>
      <left style="medium">
        <color rgb="FF538135"/>
      </left>
      <right style="thin">
        <color rgb="FF65B134"/>
      </right>
      <top/>
      <bottom/>
      <diagonal/>
    </border>
    <border>
      <left style="medium">
        <color rgb="FF538135"/>
      </left>
      <right style="thin">
        <color theme="0"/>
      </right>
      <top/>
      <bottom style="thin">
        <color theme="0"/>
      </bottom>
      <diagonal/>
    </border>
    <border>
      <left/>
      <right/>
      <top style="medium">
        <color rgb="FF538135"/>
      </top>
      <bottom style="medium">
        <color rgb="FF538135"/>
      </bottom>
      <diagonal/>
    </border>
    <border>
      <left/>
      <right style="thin">
        <color rgb="FF65B134"/>
      </right>
      <top/>
      <bottom style="medium">
        <color rgb="FF538135"/>
      </bottom>
      <diagonal/>
    </border>
    <border>
      <left style="medium">
        <color rgb="FF538135"/>
      </left>
      <right/>
      <top style="medium">
        <color rgb="FF538135"/>
      </top>
      <bottom style="thin">
        <color theme="0"/>
      </bottom>
      <diagonal/>
    </border>
    <border>
      <left/>
      <right style="medium">
        <color rgb="FF538135"/>
      </right>
      <top style="medium">
        <color rgb="FF538135"/>
      </top>
      <bottom style="thin">
        <color theme="0"/>
      </bottom>
      <diagonal/>
    </border>
    <border>
      <left/>
      <right style="medium">
        <color rgb="FF538135"/>
      </right>
      <top style="thin">
        <color theme="0"/>
      </top>
      <bottom/>
      <diagonal/>
    </border>
    <border>
      <left/>
      <right style="medium">
        <color rgb="FF538135"/>
      </right>
      <top/>
      <bottom style="thin">
        <color theme="0"/>
      </bottom>
      <diagonal/>
    </border>
    <border>
      <left style="thin">
        <color rgb="FF627AC6"/>
      </left>
      <right style="thin">
        <color rgb="FF627AC6"/>
      </right>
      <top style="thin">
        <color rgb="FF627AC6"/>
      </top>
      <bottom style="medium">
        <color rgb="FF538135"/>
      </bottom>
      <diagonal/>
    </border>
    <border>
      <left style="thin">
        <color theme="0"/>
      </left>
      <right/>
      <top style="thin">
        <color rgb="FF627AC6"/>
      </top>
      <bottom style="medium">
        <color rgb="FF538135"/>
      </bottom>
      <diagonal/>
    </border>
    <border>
      <left/>
      <right/>
      <top/>
      <bottom style="medium">
        <color theme="0"/>
      </bottom>
      <diagonal/>
    </border>
    <border>
      <left style="thin">
        <color theme="0"/>
      </left>
      <right style="thin">
        <color rgb="FF65B134"/>
      </right>
      <top style="medium">
        <color rgb="FF65B134"/>
      </top>
      <bottom style="medium">
        <color rgb="FF65B134"/>
      </bottom>
      <diagonal/>
    </border>
    <border>
      <left style="thin">
        <color theme="0"/>
      </left>
      <right style="thin">
        <color rgb="FF65B134"/>
      </right>
      <top style="thin">
        <color theme="0"/>
      </top>
      <bottom/>
      <diagonal/>
    </border>
    <border>
      <left/>
      <right style="medium">
        <color rgb="FF538135"/>
      </right>
      <top style="thin">
        <color rgb="FF627AC6"/>
      </top>
      <bottom style="thin">
        <color rgb="FF627AC6"/>
      </bottom>
      <diagonal/>
    </border>
    <border>
      <left style="thin">
        <color rgb="FF627AC6"/>
      </left>
      <right style="thin">
        <color rgb="FF627AC6"/>
      </right>
      <top/>
      <bottom style="thin">
        <color rgb="FF627AC6"/>
      </bottom>
      <diagonal/>
    </border>
    <border>
      <left style="thin">
        <color rgb="FF65B134"/>
      </left>
      <right/>
      <top/>
      <bottom/>
      <diagonal/>
    </border>
    <border>
      <left style="thin">
        <color rgb="FF65B134"/>
      </left>
      <right/>
      <top/>
      <bottom style="medium">
        <color rgb="FF65B134"/>
      </bottom>
      <diagonal/>
    </border>
    <border>
      <left style="thin">
        <color theme="0"/>
      </left>
      <right/>
      <top style="medium">
        <color rgb="FF538135"/>
      </top>
      <bottom/>
      <diagonal/>
    </border>
    <border>
      <left style="medium">
        <color rgb="FF538135"/>
      </left>
      <right style="thin">
        <color rgb="FF538135"/>
      </right>
      <top/>
      <bottom style="medium">
        <color rgb="FF538135"/>
      </bottom>
      <diagonal/>
    </border>
    <border>
      <left style="medium">
        <color rgb="FF538135"/>
      </left>
      <right style="thin">
        <color rgb="FF538135"/>
      </right>
      <top/>
      <bottom/>
      <diagonal/>
    </border>
    <border>
      <left style="medium">
        <color rgb="FF538135"/>
      </left>
      <right style="thin">
        <color rgb="FF538135"/>
      </right>
      <top style="thin">
        <color rgb="FF2D3F7B"/>
      </top>
      <bottom/>
      <diagonal/>
    </border>
    <border>
      <left style="medium">
        <color rgb="FF538135"/>
      </left>
      <right style="thin">
        <color rgb="FF65B134"/>
      </right>
      <top/>
      <bottom style="thin">
        <color rgb="FF2D3F7B"/>
      </bottom>
      <diagonal/>
    </border>
    <border>
      <left style="thin">
        <color theme="0"/>
      </left>
      <right style="thin">
        <color rgb="FF65B134"/>
      </right>
      <top/>
      <bottom style="medium">
        <color rgb="FF65B134"/>
      </bottom>
      <diagonal/>
    </border>
    <border>
      <left style="thin">
        <color rgb="FF65B134"/>
      </left>
      <right/>
      <top/>
      <bottom style="medium">
        <color rgb="FFA75A0A"/>
      </bottom>
      <diagonal/>
    </border>
    <border>
      <left style="medium">
        <color rgb="FFA75A0A"/>
      </left>
      <right/>
      <top style="medium">
        <color rgb="FFA75A0A"/>
      </top>
      <bottom style="medium">
        <color rgb="FFA75A0A"/>
      </bottom>
      <diagonal/>
    </border>
    <border>
      <left/>
      <right/>
      <top style="medium">
        <color rgb="FFA75A0A"/>
      </top>
      <bottom style="medium">
        <color rgb="FFA75A0A"/>
      </bottom>
      <diagonal/>
    </border>
    <border>
      <left style="medium">
        <color rgb="FF538135"/>
      </left>
      <right/>
      <top/>
      <bottom style="medium">
        <color theme="0"/>
      </bottom>
      <diagonal/>
    </border>
    <border>
      <left style="medium">
        <color rgb="FFA75A0A"/>
      </left>
      <right/>
      <top/>
      <bottom/>
      <diagonal/>
    </border>
    <border>
      <left style="medium">
        <color rgb="FF538135"/>
      </left>
      <right/>
      <top style="medium">
        <color theme="0"/>
      </top>
      <bottom/>
      <diagonal/>
    </border>
    <border>
      <left style="medium">
        <color theme="0"/>
      </left>
      <right style="thin">
        <color rgb="FF65B134"/>
      </right>
      <top/>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rgb="FF538135"/>
      </left>
      <right style="medium">
        <color theme="0"/>
      </right>
      <top/>
      <bottom/>
      <diagonal/>
    </border>
    <border>
      <left/>
      <right style="medium">
        <color rgb="FF538135"/>
      </right>
      <top/>
      <bottom style="medium">
        <color rgb="FF65B134"/>
      </bottom>
      <diagonal/>
    </border>
    <border>
      <left/>
      <right style="medium">
        <color rgb="FF538135"/>
      </right>
      <top style="thin">
        <color theme="0"/>
      </top>
      <bottom style="thin">
        <color rgb="FF65B134"/>
      </bottom>
      <diagonal/>
    </border>
    <border>
      <left style="thin">
        <color theme="0"/>
      </left>
      <right style="thin">
        <color theme="0"/>
      </right>
      <top style="medium">
        <color theme="0"/>
      </top>
      <bottom/>
      <diagonal/>
    </border>
    <border>
      <left/>
      <right style="medium">
        <color rgb="FF538135"/>
      </right>
      <top/>
      <bottom style="thin">
        <color rgb="FF65B134"/>
      </bottom>
      <diagonal/>
    </border>
    <border>
      <left style="medium">
        <color theme="0"/>
      </left>
      <right style="medium">
        <color theme="0"/>
      </right>
      <top style="thin">
        <color rgb="FFA75A0A"/>
      </top>
      <bottom/>
      <diagonal/>
    </border>
    <border>
      <left style="medium">
        <color theme="0"/>
      </left>
      <right style="thin">
        <color rgb="FF65B134"/>
      </right>
      <top style="thin">
        <color rgb="FFA75A0A"/>
      </top>
      <bottom style="medium">
        <color rgb="FF65B134"/>
      </bottom>
      <diagonal/>
    </border>
    <border>
      <left style="medium">
        <color theme="0"/>
      </left>
      <right style="thin">
        <color rgb="FF65B134"/>
      </right>
      <top style="thin">
        <color rgb="FFA75A0A"/>
      </top>
      <bottom/>
      <diagonal/>
    </border>
    <border>
      <left/>
      <right style="medium">
        <color theme="0"/>
      </right>
      <top/>
      <bottom/>
      <diagonal/>
    </border>
    <border>
      <left style="medium">
        <color theme="0"/>
      </left>
      <right style="thin">
        <color rgb="FF65B134"/>
      </right>
      <top style="thin">
        <color rgb="FFA75A0A"/>
      </top>
      <bottom style="medium">
        <color rgb="FF538135"/>
      </bottom>
      <diagonal/>
    </border>
    <border>
      <left style="thin">
        <color rgb="FF65B134"/>
      </left>
      <right style="thin">
        <color rgb="FF65B134"/>
      </right>
      <top style="thin">
        <color rgb="FF65B134"/>
      </top>
      <bottom style="medium">
        <color rgb="FF538135"/>
      </bottom>
      <diagonal/>
    </border>
    <border>
      <left/>
      <right style="medium">
        <color theme="0"/>
      </right>
      <top/>
      <bottom style="medium">
        <color rgb="FF538135"/>
      </bottom>
      <diagonal/>
    </border>
    <border>
      <left style="medium">
        <color theme="0"/>
      </left>
      <right style="medium">
        <color theme="0"/>
      </right>
      <top/>
      <bottom style="medium">
        <color rgb="FF538135"/>
      </bottom>
      <diagonal/>
    </border>
    <border>
      <left/>
      <right style="medium">
        <color rgb="FF538135"/>
      </right>
      <top/>
      <bottom style="medium">
        <color theme="0"/>
      </bottom>
      <diagonal/>
    </border>
    <border>
      <left/>
      <right style="medium">
        <color rgb="FF538135"/>
      </right>
      <top style="thin">
        <color rgb="FF65B134"/>
      </top>
      <bottom/>
      <diagonal/>
    </border>
    <border>
      <left/>
      <right style="thin">
        <color rgb="FF65B134"/>
      </right>
      <top style="thin">
        <color rgb="FF65B134"/>
      </top>
      <bottom style="medium">
        <color rgb="FF538135"/>
      </bottom>
      <diagonal/>
    </border>
    <border>
      <left/>
      <right style="medium">
        <color rgb="FF538135"/>
      </right>
      <top style="thin">
        <color rgb="FF65B134"/>
      </top>
      <bottom style="medium">
        <color rgb="FF538135"/>
      </bottom>
      <diagonal/>
    </border>
    <border>
      <left style="medium">
        <color rgb="FF538135"/>
      </left>
      <right style="thin">
        <color rgb="FF65B134"/>
      </right>
      <top/>
      <bottom style="thin">
        <color theme="0"/>
      </bottom>
      <diagonal/>
    </border>
    <border>
      <left style="thin">
        <color rgb="FF65B134"/>
      </left>
      <right style="thin">
        <color theme="0"/>
      </right>
      <top/>
      <bottom style="medium">
        <color theme="0"/>
      </bottom>
      <diagonal/>
    </border>
    <border>
      <left style="thin">
        <color rgb="FF65B134"/>
      </left>
      <right/>
      <top/>
      <bottom style="medium">
        <color rgb="FF538135"/>
      </bottom>
      <diagonal/>
    </border>
    <border>
      <left/>
      <right/>
      <top/>
      <bottom style="medium">
        <color rgb="FF538135"/>
      </bottom>
      <diagonal/>
    </border>
    <border>
      <left/>
      <right style="medium">
        <color rgb="FF538135"/>
      </right>
      <top/>
      <bottom style="medium">
        <color rgb="FF538135"/>
      </bottom>
      <diagonal/>
    </border>
    <border>
      <left style="thin">
        <color theme="0"/>
      </left>
      <right/>
      <top/>
      <bottom style="medium">
        <color rgb="FF538135"/>
      </bottom>
      <diagonal/>
    </border>
    <border>
      <left style="medium">
        <color rgb="FF538135"/>
      </left>
      <right style="thin">
        <color theme="0"/>
      </right>
      <top/>
      <bottom/>
      <diagonal/>
    </border>
    <border>
      <left style="medium">
        <color rgb="FF538135"/>
      </left>
      <right style="thin">
        <color theme="0"/>
      </right>
      <top/>
      <bottom style="medium">
        <color rgb="FF538135"/>
      </bottom>
      <diagonal/>
    </border>
    <border>
      <left/>
      <right style="thin">
        <color rgb="FF627AC6"/>
      </right>
      <top style="thin">
        <color rgb="FF627AC6"/>
      </top>
      <bottom style="medium">
        <color rgb="FF538135"/>
      </bottom>
      <diagonal/>
    </border>
    <border>
      <left/>
      <right style="thin">
        <color rgb="FF627AC6"/>
      </right>
      <top style="thin">
        <color rgb="FF627AC6"/>
      </top>
      <bottom style="thin">
        <color rgb="FF627AC6"/>
      </bottom>
      <diagonal/>
    </border>
    <border>
      <left style="thin">
        <color theme="0"/>
      </left>
      <right/>
      <top style="thin">
        <color theme="0"/>
      </top>
      <bottom style="thin">
        <color rgb="FF627AC6"/>
      </bottom>
      <diagonal/>
    </border>
    <border>
      <left/>
      <right style="thin">
        <color rgb="FF627AC6"/>
      </right>
      <top style="thin">
        <color theme="0"/>
      </top>
      <bottom style="thin">
        <color rgb="FF627AC6"/>
      </bottom>
      <diagonal/>
    </border>
    <border>
      <left/>
      <right/>
      <top style="medium">
        <color rgb="FFA75A0A"/>
      </top>
      <bottom style="medium">
        <color rgb="FF538135"/>
      </bottom>
      <diagonal/>
    </border>
    <border>
      <left style="thin">
        <color rgb="FF627AC6"/>
      </left>
      <right/>
      <top style="medium">
        <color rgb="FF538135"/>
      </top>
      <bottom style="thin">
        <color theme="0"/>
      </bottom>
      <diagonal/>
    </border>
    <border>
      <left style="medium">
        <color rgb="FF538135"/>
      </left>
      <right style="thin">
        <color theme="0"/>
      </right>
      <top style="medium">
        <color rgb="FF538135"/>
      </top>
      <bottom/>
      <diagonal/>
    </border>
    <border>
      <left style="thin">
        <color rgb="FF65B134"/>
      </left>
      <right style="thin">
        <color rgb="FF92D050"/>
      </right>
      <top style="medium">
        <color theme="0"/>
      </top>
      <bottom style="medium">
        <color rgb="FF65B134"/>
      </bottom>
      <diagonal/>
    </border>
    <border>
      <left style="thin">
        <color rgb="FF92D050"/>
      </left>
      <right style="thin">
        <color rgb="FF92D050"/>
      </right>
      <top/>
      <bottom style="medium">
        <color rgb="FF65B134"/>
      </bottom>
      <diagonal/>
    </border>
    <border>
      <left style="thin">
        <color rgb="FF627AC6"/>
      </left>
      <right style="thin">
        <color rgb="FF627AC6"/>
      </right>
      <top style="thin">
        <color theme="0"/>
      </top>
      <bottom style="thin">
        <color rgb="FF627AC6"/>
      </bottom>
      <diagonal/>
    </border>
    <border>
      <left/>
      <right style="medium">
        <color rgb="FF538135"/>
      </right>
      <top style="medium">
        <color rgb="FF538135"/>
      </top>
      <bottom style="thin">
        <color rgb="FF627AC6"/>
      </bottom>
      <diagonal/>
    </border>
    <border>
      <left/>
      <right style="thin">
        <color theme="0"/>
      </right>
      <top/>
      <bottom style="thin">
        <color rgb="FF627AC6"/>
      </bottom>
      <diagonal/>
    </border>
    <border>
      <left style="medium">
        <color rgb="FFA75A0A"/>
      </left>
      <right/>
      <top style="thin">
        <color theme="0"/>
      </top>
      <bottom style="thin">
        <color theme="0"/>
      </bottom>
      <diagonal/>
    </border>
    <border>
      <left style="thin">
        <color theme="0"/>
      </left>
      <right style="thin">
        <color theme="0"/>
      </right>
      <top style="thin">
        <color theme="0"/>
      </top>
      <bottom/>
      <diagonal/>
    </border>
    <border>
      <left style="thin">
        <color theme="0"/>
      </left>
      <right style="medium">
        <color rgb="FF538135"/>
      </right>
      <top style="thin">
        <color theme="0"/>
      </top>
      <bottom style="thin">
        <color theme="0"/>
      </bottom>
      <diagonal/>
    </border>
    <border>
      <left style="thin">
        <color rgb="FF65B134"/>
      </left>
      <right style="medium">
        <color rgb="FF538135"/>
      </right>
      <top/>
      <bottom style="thin">
        <color rgb="FF65B134"/>
      </bottom>
      <diagonal/>
    </border>
    <border>
      <left style="thin">
        <color rgb="FF65B134"/>
      </left>
      <right style="medium">
        <color rgb="FF538135"/>
      </right>
      <top style="thin">
        <color rgb="FF65B134"/>
      </top>
      <bottom style="medium">
        <color rgb="FF65B134"/>
      </bottom>
      <diagonal/>
    </border>
    <border>
      <left style="thin">
        <color rgb="FF65B134"/>
      </left>
      <right style="medium">
        <color rgb="FF538135"/>
      </right>
      <top style="thin">
        <color rgb="FF65B134"/>
      </top>
      <bottom/>
      <diagonal/>
    </border>
    <border>
      <left style="thin">
        <color rgb="FF65B134"/>
      </left>
      <right style="medium">
        <color rgb="FF538135"/>
      </right>
      <top style="thin">
        <color rgb="FF65B134"/>
      </top>
      <bottom style="medium">
        <color rgb="FF538135"/>
      </bottom>
      <diagonal/>
    </border>
    <border>
      <left/>
      <right/>
      <top/>
      <bottom style="medium">
        <color rgb="FF65B134"/>
      </bottom>
      <diagonal/>
    </border>
    <border>
      <left style="thin">
        <color rgb="FF65B134"/>
      </left>
      <right style="thin">
        <color rgb="FF65B134"/>
      </right>
      <top/>
      <bottom style="medium">
        <color rgb="FF538135"/>
      </bottom>
      <diagonal/>
    </border>
    <border>
      <left/>
      <right/>
      <top style="medium">
        <color rgb="FF65B134"/>
      </top>
      <bottom style="thin">
        <color rgb="FF65B134"/>
      </bottom>
      <diagonal/>
    </border>
    <border>
      <left/>
      <right style="medium">
        <color rgb="FFA75A0A"/>
      </right>
      <top/>
      <bottom style="medium">
        <color rgb="FFA75A0A"/>
      </bottom>
      <diagonal/>
    </border>
    <border>
      <left/>
      <right style="medium">
        <color rgb="FFA75A0A"/>
      </right>
      <top style="thin">
        <color theme="0"/>
      </top>
      <bottom/>
      <diagonal/>
    </border>
    <border>
      <left style="thin">
        <color rgb="FF65B134"/>
      </left>
      <right/>
      <top style="thin">
        <color rgb="FF65B134"/>
      </top>
      <bottom/>
      <diagonal/>
    </border>
    <border>
      <left style="thin">
        <color theme="0"/>
      </left>
      <right style="medium">
        <color rgb="FF538135"/>
      </right>
      <top style="medium">
        <color theme="0"/>
      </top>
      <bottom style="thin">
        <color theme="0"/>
      </bottom>
      <diagonal/>
    </border>
    <border>
      <left style="thin">
        <color rgb="FF65B134"/>
      </left>
      <right style="medium">
        <color rgb="FF538135"/>
      </right>
      <top style="thin">
        <color theme="0"/>
      </top>
      <bottom style="thin">
        <color rgb="FF65B134"/>
      </bottom>
      <diagonal/>
    </border>
    <border>
      <left style="thin">
        <color rgb="FF65B134"/>
      </left>
      <right style="medium">
        <color rgb="FF538135"/>
      </right>
      <top/>
      <bottom/>
      <diagonal/>
    </border>
    <border>
      <left/>
      <right/>
      <top style="thin">
        <color theme="0"/>
      </top>
      <bottom style="thin">
        <color rgb="FF65B134"/>
      </bottom>
      <diagonal/>
    </border>
    <border>
      <left style="thin">
        <color rgb="FF65B134"/>
      </left>
      <right/>
      <top style="medium">
        <color rgb="FF538135"/>
      </top>
      <bottom/>
      <diagonal/>
    </border>
    <border>
      <left/>
      <right style="thin">
        <color theme="0"/>
      </right>
      <top style="medium">
        <color rgb="FF538135"/>
      </top>
      <bottom/>
      <diagonal/>
    </border>
    <border>
      <left style="thin">
        <color rgb="FF65B134"/>
      </left>
      <right/>
      <top/>
      <bottom style="thin">
        <color rgb="FF65B134"/>
      </bottom>
      <diagonal/>
    </border>
    <border>
      <left/>
      <right style="thin">
        <color rgb="FF65B134"/>
      </right>
      <top/>
      <bottom style="medium">
        <color rgb="FFA75A0A"/>
      </bottom>
      <diagonal/>
    </border>
    <border>
      <left style="thin">
        <color rgb="FF65B134"/>
      </left>
      <right/>
      <top style="thin">
        <color theme="0"/>
      </top>
      <bottom style="thin">
        <color rgb="FF65B134"/>
      </bottom>
      <diagonal/>
    </border>
    <border>
      <left style="thin">
        <color rgb="FF65B134"/>
      </left>
      <right/>
      <top style="thin">
        <color rgb="FF65B134"/>
      </top>
      <bottom style="medium">
        <color rgb="FF65B134"/>
      </bottom>
      <diagonal/>
    </border>
    <border>
      <left style="thin">
        <color rgb="FF65B134"/>
      </left>
      <right/>
      <top style="thin">
        <color theme="0"/>
      </top>
      <bottom style="medium">
        <color rgb="FF65B134"/>
      </bottom>
      <diagonal/>
    </border>
    <border>
      <left/>
      <right/>
      <top style="thin">
        <color rgb="FF65B134"/>
      </top>
      <bottom style="thin">
        <color rgb="FF65B134"/>
      </bottom>
      <diagonal/>
    </border>
    <border>
      <left style="thin">
        <color rgb="FF65B134"/>
      </left>
      <right/>
      <top style="thin">
        <color rgb="FF65B134"/>
      </top>
      <bottom style="thin">
        <color rgb="FF65B134"/>
      </bottom>
      <diagonal/>
    </border>
    <border>
      <left style="thin">
        <color theme="0"/>
      </left>
      <right style="medium">
        <color rgb="FF538135"/>
      </right>
      <top style="thin">
        <color rgb="FF627AC6"/>
      </top>
      <bottom style="medium">
        <color rgb="FF538135"/>
      </bottom>
      <diagonal/>
    </border>
    <border>
      <left style="thin">
        <color rgb="FF627AC6"/>
      </left>
      <right/>
      <top style="thin">
        <color rgb="FF627AC6"/>
      </top>
      <bottom style="medium">
        <color rgb="FF538135"/>
      </bottom>
      <diagonal/>
    </border>
  </borders>
  <cellStyleXfs count="4">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cellStyleXfs>
  <cellXfs count="605">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left" vertical="center"/>
    </xf>
    <xf numFmtId="0" fontId="0" fillId="0" borderId="2" xfId="0" applyBorder="1" applyAlignment="1">
      <alignment horizontal="center" vertical="center"/>
    </xf>
    <xf numFmtId="0" fontId="14" fillId="6" borderId="6" xfId="0" applyFont="1" applyFill="1" applyBorder="1" applyAlignment="1">
      <alignment horizontal="left" vertical="center" wrapText="1"/>
    </xf>
    <xf numFmtId="0" fontId="0" fillId="0" borderId="0" xfId="0" applyBorder="1" applyAlignment="1">
      <alignment vertical="center"/>
    </xf>
    <xf numFmtId="0" fontId="6" fillId="11" borderId="7" xfId="0" applyFont="1" applyFill="1" applyBorder="1" applyAlignment="1">
      <alignment horizontal="left" vertical="center" wrapText="1"/>
    </xf>
    <xf numFmtId="0" fontId="6" fillId="11" borderId="40" xfId="0" applyFont="1" applyFill="1" applyBorder="1" applyAlignment="1">
      <alignment horizontal="left" vertical="center" wrapText="1"/>
    </xf>
    <xf numFmtId="0" fontId="6" fillId="11" borderId="8" xfId="0" applyFont="1" applyFill="1" applyBorder="1" applyAlignment="1">
      <alignment vertical="center" wrapText="1"/>
    </xf>
    <xf numFmtId="0" fontId="1" fillId="0" borderId="38" xfId="0" applyFont="1" applyBorder="1" applyAlignment="1">
      <alignment horizontal="center" vertical="center" wrapText="1"/>
    </xf>
    <xf numFmtId="3" fontId="2" fillId="0" borderId="20" xfId="0" applyNumberFormat="1" applyFont="1" applyBorder="1" applyAlignment="1">
      <alignment horizontal="center" vertical="center" wrapText="1"/>
    </xf>
    <xf numFmtId="3" fontId="2" fillId="5" borderId="46" xfId="0" applyNumberFormat="1" applyFont="1" applyFill="1" applyBorder="1" applyAlignment="1">
      <alignment horizontal="center" vertical="center" wrapText="1"/>
    </xf>
    <xf numFmtId="0" fontId="1" fillId="0" borderId="63" xfId="0" applyFont="1" applyBorder="1" applyAlignment="1">
      <alignment horizontal="center" vertical="center" wrapText="1"/>
    </xf>
    <xf numFmtId="0" fontId="1" fillId="5" borderId="64" xfId="0" applyFont="1" applyFill="1" applyBorder="1" applyAlignment="1">
      <alignment horizontal="center" vertical="center" wrapText="1"/>
    </xf>
    <xf numFmtId="0" fontId="1" fillId="0" borderId="65"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64" xfId="0" applyFont="1" applyBorder="1" applyAlignment="1">
      <alignment horizontal="center" vertical="center" wrapText="1"/>
    </xf>
    <xf numFmtId="9" fontId="2" fillId="0" borderId="44" xfId="0" applyNumberFormat="1" applyFont="1" applyBorder="1" applyAlignment="1">
      <alignment horizontal="center" vertical="center" wrapText="1"/>
    </xf>
    <xf numFmtId="0" fontId="1" fillId="0" borderId="67" xfId="0" applyFont="1" applyBorder="1" applyAlignment="1">
      <alignment horizontal="center" vertical="center" wrapText="1"/>
    </xf>
    <xf numFmtId="0" fontId="1" fillId="0" borderId="19" xfId="0" applyFont="1" applyBorder="1" applyAlignment="1">
      <alignment horizontal="center" vertical="center" wrapText="1"/>
    </xf>
    <xf numFmtId="0" fontId="1" fillId="5" borderId="48"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5" borderId="28" xfId="0" applyFont="1" applyFill="1" applyBorder="1" applyAlignment="1">
      <alignment horizontal="center" vertical="center" wrapText="1"/>
    </xf>
    <xf numFmtId="0" fontId="1" fillId="0" borderId="45" xfId="0" applyFont="1" applyBorder="1" applyAlignment="1">
      <alignment horizontal="center" vertical="center" wrapText="1"/>
    </xf>
    <xf numFmtId="0" fontId="1" fillId="0" borderId="61" xfId="0" applyFont="1" applyBorder="1" applyAlignment="1">
      <alignment horizontal="center" vertical="center" wrapText="1"/>
    </xf>
    <xf numFmtId="0" fontId="7" fillId="4" borderId="59" xfId="0" applyFont="1" applyFill="1" applyBorder="1" applyAlignment="1">
      <alignment horizontal="center" vertical="center" wrapText="1"/>
    </xf>
    <xf numFmtId="0" fontId="1" fillId="0" borderId="51" xfId="0" applyFont="1" applyBorder="1" applyAlignment="1">
      <alignment horizontal="center" vertical="center" wrapText="1"/>
    </xf>
    <xf numFmtId="0" fontId="7" fillId="4" borderId="53" xfId="0" applyFont="1" applyFill="1" applyBorder="1" applyAlignment="1">
      <alignment horizontal="center" vertical="center" wrapText="1"/>
    </xf>
    <xf numFmtId="0" fontId="1" fillId="0" borderId="48"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0" fontId="1" fillId="5" borderId="19"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68" xfId="0" applyFont="1" applyBorder="1" applyAlignment="1">
      <alignment horizontal="center" vertical="center" wrapText="1"/>
    </xf>
    <xf numFmtId="0" fontId="0" fillId="0" borderId="75" xfId="0" applyBorder="1" applyAlignment="1">
      <alignment vertical="center"/>
    </xf>
    <xf numFmtId="0" fontId="0" fillId="0" borderId="76" xfId="0" applyBorder="1" applyAlignment="1">
      <alignment vertical="center"/>
    </xf>
    <xf numFmtId="0" fontId="6" fillId="11" borderId="72" xfId="0" applyFont="1" applyFill="1" applyBorder="1" applyAlignment="1">
      <alignment horizontal="left" vertical="center" wrapText="1"/>
    </xf>
    <xf numFmtId="0" fontId="6" fillId="6" borderId="84" xfId="0" applyFont="1" applyFill="1" applyBorder="1" applyAlignment="1">
      <alignment horizontal="center" vertical="center" wrapText="1"/>
    </xf>
    <xf numFmtId="0" fontId="6" fillId="11" borderId="71"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Border="1" applyAlignment="1">
      <alignment vertical="center" wrapText="1"/>
    </xf>
    <xf numFmtId="0" fontId="14" fillId="4" borderId="71" xfId="0" applyFont="1" applyFill="1" applyBorder="1" applyAlignment="1">
      <alignment vertical="center" wrapText="1"/>
    </xf>
    <xf numFmtId="0" fontId="14" fillId="4" borderId="83" xfId="0" applyFont="1" applyFill="1" applyBorder="1" applyAlignment="1">
      <alignment horizontal="left" vertical="center" wrapText="1"/>
    </xf>
    <xf numFmtId="0" fontId="14" fillId="4" borderId="80" xfId="0" applyFont="1" applyFill="1" applyBorder="1" applyAlignment="1">
      <alignment horizontal="left" vertical="center" wrapText="1"/>
    </xf>
    <xf numFmtId="0" fontId="1" fillId="0" borderId="28" xfId="0" applyFont="1" applyFill="1" applyBorder="1" applyAlignment="1">
      <alignment horizontal="center" vertical="center" wrapText="1"/>
    </xf>
    <xf numFmtId="0" fontId="1" fillId="0" borderId="91" xfId="0" applyFont="1" applyBorder="1" applyAlignment="1">
      <alignment horizontal="center" vertical="center" wrapText="1"/>
    </xf>
    <xf numFmtId="0" fontId="1" fillId="0" borderId="90" xfId="0" applyFont="1" applyBorder="1" applyAlignment="1">
      <alignment horizontal="center" vertical="center" wrapText="1"/>
    </xf>
    <xf numFmtId="3" fontId="2" fillId="0" borderId="22" xfId="0" applyNumberFormat="1" applyFont="1" applyBorder="1" applyAlignment="1">
      <alignment horizontal="center" vertical="center" wrapText="1"/>
    </xf>
    <xf numFmtId="3" fontId="2" fillId="3" borderId="21" xfId="0" applyNumberFormat="1" applyFont="1" applyFill="1" applyBorder="1" applyAlignment="1">
      <alignment horizontal="center" vertical="center" wrapText="1"/>
    </xf>
    <xf numFmtId="3" fontId="2" fillId="3" borderId="22" xfId="0" applyNumberFormat="1"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3" fontId="2" fillId="3" borderId="46" xfId="0" applyNumberFormat="1" applyFont="1" applyFill="1" applyBorder="1" applyAlignment="1">
      <alignment horizontal="center" vertical="center" wrapText="1"/>
    </xf>
    <xf numFmtId="3" fontId="2" fillId="0" borderId="22" xfId="0" applyNumberFormat="1" applyFont="1" applyFill="1" applyBorder="1" applyAlignment="1">
      <alignment horizontal="center" vertical="center" wrapText="1"/>
    </xf>
    <xf numFmtId="3" fontId="2" fillId="0" borderId="20" xfId="0" applyNumberFormat="1" applyFont="1" applyFill="1" applyBorder="1" applyAlignment="1">
      <alignment horizontal="center" vertical="center" wrapText="1"/>
    </xf>
    <xf numFmtId="3" fontId="2" fillId="0" borderId="46" xfId="0" applyNumberFormat="1" applyFont="1" applyBorder="1" applyAlignment="1">
      <alignment horizontal="center" vertical="center" wrapText="1"/>
    </xf>
    <xf numFmtId="3" fontId="2" fillId="0" borderId="46" xfId="0" applyNumberFormat="1" applyFont="1" applyFill="1" applyBorder="1" applyAlignment="1">
      <alignment horizontal="center" vertical="center" wrapText="1"/>
    </xf>
    <xf numFmtId="3" fontId="2" fillId="3" borderId="50" xfId="0" applyNumberFormat="1" applyFont="1" applyFill="1" applyBorder="1" applyAlignment="1">
      <alignment horizontal="center" vertical="center" wrapText="1"/>
    </xf>
    <xf numFmtId="3" fontId="2" fillId="0" borderId="49" xfId="0" applyNumberFormat="1" applyFont="1" applyFill="1" applyBorder="1" applyAlignment="1">
      <alignment horizontal="center" vertical="center" wrapText="1"/>
    </xf>
    <xf numFmtId="3" fontId="2" fillId="0" borderId="33" xfId="0" applyNumberFormat="1" applyFont="1" applyFill="1" applyBorder="1" applyAlignment="1">
      <alignment horizontal="center" vertical="center" wrapText="1"/>
    </xf>
    <xf numFmtId="1" fontId="2" fillId="0" borderId="22" xfId="0" applyNumberFormat="1" applyFont="1" applyFill="1" applyBorder="1" applyAlignment="1">
      <alignment horizontal="center" vertical="center" wrapText="1"/>
    </xf>
    <xf numFmtId="9" fontId="2" fillId="3" borderId="55" xfId="0" applyNumberFormat="1" applyFont="1" applyFill="1" applyBorder="1" applyAlignment="1">
      <alignment horizontal="center" vertical="center" wrapText="1"/>
    </xf>
    <xf numFmtId="9" fontId="2" fillId="0" borderId="55" xfId="0" applyNumberFormat="1" applyFont="1" applyBorder="1" applyAlignment="1">
      <alignment horizontal="center" vertical="center" wrapText="1"/>
    </xf>
    <xf numFmtId="3" fontId="1" fillId="7" borderId="92" xfId="0" applyNumberFormat="1" applyFont="1" applyFill="1" applyBorder="1" applyAlignment="1">
      <alignment horizontal="center" vertical="center" wrapText="1"/>
    </xf>
    <xf numFmtId="3" fontId="2" fillId="0" borderId="29" xfId="0" applyNumberFormat="1" applyFont="1" applyFill="1" applyBorder="1" applyAlignment="1">
      <alignment horizontal="center" vertical="center" wrapText="1"/>
    </xf>
    <xf numFmtId="3" fontId="26" fillId="0" borderId="22" xfId="0" applyNumberFormat="1" applyFont="1" applyFill="1" applyBorder="1" applyAlignment="1">
      <alignment horizontal="center" vertical="center" wrapText="1"/>
    </xf>
    <xf numFmtId="3" fontId="26" fillId="0" borderId="46" xfId="0" applyNumberFormat="1" applyFont="1" applyFill="1" applyBorder="1" applyAlignment="1">
      <alignment horizontal="center" vertical="center" wrapText="1"/>
    </xf>
    <xf numFmtId="3" fontId="26" fillId="0" borderId="29" xfId="0" applyNumberFormat="1" applyFont="1" applyFill="1" applyBorder="1" applyAlignment="1">
      <alignment horizontal="center" vertical="center" wrapText="1"/>
    </xf>
    <xf numFmtId="3" fontId="26" fillId="0" borderId="49" xfId="0" applyNumberFormat="1" applyFont="1" applyFill="1" applyBorder="1" applyAlignment="1">
      <alignment horizontal="center" vertical="center" wrapText="1"/>
    </xf>
    <xf numFmtId="3" fontId="26" fillId="0" borderId="33" xfId="0" applyNumberFormat="1" applyFont="1" applyFill="1" applyBorder="1" applyAlignment="1">
      <alignment horizontal="center" vertical="center" wrapText="1"/>
    </xf>
    <xf numFmtId="3" fontId="2" fillId="3" borderId="33" xfId="0" applyNumberFormat="1" applyFont="1" applyFill="1" applyBorder="1" applyAlignment="1">
      <alignment horizontal="center" vertical="center" wrapText="1"/>
    </xf>
    <xf numFmtId="3" fontId="2" fillId="3" borderId="29" xfId="0" applyNumberFormat="1" applyFont="1" applyFill="1" applyBorder="1" applyAlignment="1">
      <alignment horizontal="center" vertical="center" wrapText="1"/>
    </xf>
    <xf numFmtId="0" fontId="3" fillId="0" borderId="0" xfId="1" applyAlignment="1">
      <alignment vertical="center"/>
    </xf>
    <xf numFmtId="0" fontId="3" fillId="0" borderId="76" xfId="1" applyBorder="1" applyAlignment="1">
      <alignment vertical="center"/>
    </xf>
    <xf numFmtId="1" fontId="2" fillId="3" borderId="22" xfId="0" applyNumberFormat="1" applyFont="1" applyFill="1" applyBorder="1" applyAlignment="1">
      <alignment horizontal="center" vertical="center" wrapText="1"/>
    </xf>
    <xf numFmtId="9" fontId="2" fillId="3" borderId="50" xfId="0" applyNumberFormat="1" applyFont="1" applyFill="1" applyBorder="1" applyAlignment="1">
      <alignment horizontal="center" vertical="center" wrapText="1"/>
    </xf>
    <xf numFmtId="0" fontId="0" fillId="0" borderId="106" xfId="0" applyBorder="1" applyAlignment="1">
      <alignment vertical="center"/>
    </xf>
    <xf numFmtId="0" fontId="35" fillId="0" borderId="107" xfId="0" applyFont="1" applyFill="1" applyBorder="1" applyAlignment="1">
      <alignment horizontal="center" vertical="center" wrapText="1"/>
    </xf>
    <xf numFmtId="0" fontId="9" fillId="5" borderId="108" xfId="1" applyFont="1" applyFill="1" applyBorder="1" applyAlignment="1">
      <alignment horizontal="center" vertical="center" wrapText="1"/>
    </xf>
    <xf numFmtId="0" fontId="39" fillId="0" borderId="7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7" fillId="0" borderId="0" xfId="1" applyFont="1" applyFill="1" applyBorder="1" applyAlignment="1">
      <alignment horizontal="center" vertical="center" wrapText="1"/>
    </xf>
    <xf numFmtId="0" fontId="37" fillId="15" borderId="118" xfId="1" applyFont="1" applyFill="1" applyBorder="1" applyAlignment="1">
      <alignment horizontal="center" vertical="center" wrapText="1"/>
    </xf>
    <xf numFmtId="0" fontId="3" fillId="0" borderId="0" xfId="0" applyFont="1" applyAlignment="1">
      <alignment vertical="center"/>
    </xf>
    <xf numFmtId="0" fontId="37" fillId="15" borderId="121" xfId="1" applyFont="1" applyFill="1" applyBorder="1" applyAlignment="1">
      <alignment horizontal="center" vertical="center" wrapText="1"/>
    </xf>
    <xf numFmtId="0" fontId="3" fillId="0" borderId="75" xfId="0" applyFont="1" applyBorder="1" applyAlignment="1">
      <alignment vertical="center"/>
    </xf>
    <xf numFmtId="0" fontId="37" fillId="15" borderId="119" xfId="1" applyFont="1" applyFill="1" applyBorder="1" applyAlignment="1">
      <alignment horizontal="center" vertical="center" wrapText="1"/>
    </xf>
    <xf numFmtId="0" fontId="36" fillId="0" borderId="62" xfId="0" applyFont="1" applyFill="1" applyBorder="1" applyAlignment="1">
      <alignment vertical="center" wrapText="1"/>
    </xf>
    <xf numFmtId="0" fontId="36" fillId="0" borderId="115" xfId="0" applyFont="1" applyFill="1" applyBorder="1" applyAlignment="1">
      <alignment vertical="center" wrapText="1"/>
    </xf>
    <xf numFmtId="3" fontId="26" fillId="15" borderId="50" xfId="0" applyNumberFormat="1" applyFont="1" applyFill="1" applyBorder="1" applyAlignment="1">
      <alignment horizontal="center" vertical="center" wrapText="1"/>
    </xf>
    <xf numFmtId="3" fontId="26" fillId="15" borderId="51" xfId="0" applyNumberFormat="1" applyFont="1" applyFill="1" applyBorder="1" applyAlignment="1">
      <alignment horizontal="center" vertical="center" wrapText="1"/>
    </xf>
    <xf numFmtId="3" fontId="26" fillId="5" borderId="22" xfId="0" applyNumberFormat="1" applyFont="1" applyFill="1" applyBorder="1" applyAlignment="1">
      <alignment horizontal="center" vertical="center" wrapText="1"/>
    </xf>
    <xf numFmtId="3" fontId="26" fillId="5" borderId="21" xfId="0" applyNumberFormat="1" applyFont="1" applyFill="1" applyBorder="1" applyAlignment="1">
      <alignment horizontal="center" vertical="center" wrapText="1"/>
    </xf>
    <xf numFmtId="3" fontId="26" fillId="5" borderId="17" xfId="0" applyNumberFormat="1" applyFont="1" applyFill="1" applyBorder="1" applyAlignment="1">
      <alignment horizontal="center" vertical="center" wrapText="1"/>
    </xf>
    <xf numFmtId="3" fontId="26" fillId="5" borderId="114" xfId="0" applyNumberFormat="1" applyFont="1" applyFill="1" applyBorder="1" applyAlignment="1">
      <alignment horizontal="center" vertical="center" wrapText="1"/>
    </xf>
    <xf numFmtId="3" fontId="26" fillId="15" borderId="29" xfId="0" applyNumberFormat="1" applyFont="1" applyFill="1" applyBorder="1" applyAlignment="1">
      <alignment horizontal="center" vertical="center" wrapText="1"/>
    </xf>
    <xf numFmtId="3" fontId="26" fillId="15" borderId="28" xfId="0" applyNumberFormat="1" applyFont="1" applyFill="1" applyBorder="1" applyAlignment="1">
      <alignment horizontal="center" vertical="center" wrapText="1"/>
    </xf>
    <xf numFmtId="3" fontId="26" fillId="15" borderId="126" xfId="0" applyNumberFormat="1" applyFont="1" applyFill="1" applyBorder="1" applyAlignment="1">
      <alignment horizontal="center" vertical="center" wrapText="1"/>
    </xf>
    <xf numFmtId="3" fontId="26" fillId="5" borderId="31" xfId="0" applyNumberFormat="1" applyFont="1" applyFill="1" applyBorder="1" applyAlignment="1">
      <alignment horizontal="center" vertical="center" wrapText="1"/>
    </xf>
    <xf numFmtId="3" fontId="26" fillId="15" borderId="122" xfId="0" applyNumberFormat="1" applyFont="1" applyFill="1" applyBorder="1" applyAlignment="1">
      <alignment horizontal="center" vertical="center" wrapText="1"/>
    </xf>
    <xf numFmtId="3" fontId="41" fillId="5" borderId="22" xfId="0" applyNumberFormat="1" applyFont="1" applyFill="1" applyBorder="1" applyAlignment="1">
      <alignment horizontal="center" vertical="center" wrapText="1"/>
    </xf>
    <xf numFmtId="3" fontId="26" fillId="3" borderId="22" xfId="0" applyNumberFormat="1" applyFont="1" applyFill="1" applyBorder="1" applyAlignment="1">
      <alignment horizontal="center" vertical="center" wrapText="1"/>
    </xf>
    <xf numFmtId="3" fontId="26" fillId="3" borderId="50" xfId="0" applyNumberFormat="1" applyFont="1" applyFill="1" applyBorder="1" applyAlignment="1">
      <alignment horizontal="center" vertical="center" wrapText="1"/>
    </xf>
    <xf numFmtId="3" fontId="26" fillId="3" borderId="21" xfId="0" applyNumberFormat="1" applyFont="1" applyFill="1" applyBorder="1" applyAlignment="1">
      <alignment horizontal="center" vertical="center" wrapText="1"/>
    </xf>
    <xf numFmtId="3" fontId="26" fillId="3" borderId="17" xfId="0" applyNumberFormat="1" applyFont="1" applyFill="1" applyBorder="1" applyAlignment="1">
      <alignment horizontal="center" vertical="center" wrapText="1"/>
    </xf>
    <xf numFmtId="3" fontId="26" fillId="3" borderId="114" xfId="0" applyNumberFormat="1" applyFont="1" applyFill="1" applyBorder="1" applyAlignment="1">
      <alignment horizontal="center" vertical="center" wrapText="1"/>
    </xf>
    <xf numFmtId="3" fontId="26" fillId="3" borderId="33" xfId="0" applyNumberFormat="1" applyFont="1" applyFill="1" applyBorder="1" applyAlignment="1">
      <alignment horizontal="center" vertical="center" wrapText="1"/>
    </xf>
    <xf numFmtId="3" fontId="26" fillId="3" borderId="35" xfId="0" applyNumberFormat="1" applyFont="1" applyFill="1" applyBorder="1" applyAlignment="1">
      <alignment horizontal="center" vertical="center" wrapText="1"/>
    </xf>
    <xf numFmtId="3" fontId="26" fillId="3" borderId="76" xfId="0" applyNumberFormat="1" applyFont="1" applyFill="1" applyBorder="1" applyAlignment="1">
      <alignment horizontal="center" vertical="center" wrapText="1"/>
    </xf>
    <xf numFmtId="0" fontId="0" fillId="10" borderId="0" xfId="0" applyFill="1" applyBorder="1" applyAlignment="1">
      <alignment vertical="center" wrapText="1"/>
    </xf>
    <xf numFmtId="0" fontId="2" fillId="0" borderId="0" xfId="0" applyFont="1" applyBorder="1" applyAlignment="1">
      <alignment horizontal="center" vertical="center" wrapText="1"/>
    </xf>
    <xf numFmtId="0" fontId="0" fillId="0" borderId="0" xfId="0" applyBorder="1" applyAlignment="1">
      <alignment vertical="center" wrapText="1"/>
    </xf>
    <xf numFmtId="0" fontId="1" fillId="0" borderId="81" xfId="0" applyFont="1" applyFill="1" applyBorder="1" applyAlignment="1">
      <alignment vertical="center" wrapText="1"/>
    </xf>
    <xf numFmtId="0" fontId="6" fillId="11" borderId="7" xfId="0" applyFont="1" applyFill="1" applyBorder="1" applyAlignment="1">
      <alignment vertical="center" wrapText="1"/>
    </xf>
    <xf numFmtId="0" fontId="7" fillId="6" borderId="42"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3" fillId="0" borderId="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77" xfId="0" applyFont="1" applyFill="1" applyBorder="1" applyAlignment="1">
      <alignment vertical="center" wrapText="1"/>
    </xf>
    <xf numFmtId="0" fontId="6" fillId="11" borderId="16" xfId="0" applyFont="1" applyFill="1" applyBorder="1" applyAlignment="1">
      <alignment vertical="center" wrapText="1"/>
    </xf>
    <xf numFmtId="0" fontId="6" fillId="11" borderId="73" xfId="0" applyFont="1" applyFill="1" applyBorder="1" applyAlignment="1">
      <alignment vertical="center" wrapText="1"/>
    </xf>
    <xf numFmtId="0" fontId="29" fillId="13" borderId="0" xfId="0" applyFont="1" applyFill="1" applyBorder="1" applyAlignment="1">
      <alignment horizontal="center" vertical="center" wrapText="1"/>
    </xf>
    <xf numFmtId="0" fontId="6" fillId="6" borderId="86" xfId="0" applyFont="1" applyFill="1" applyBorder="1" applyAlignment="1">
      <alignment horizontal="center" vertical="center" wrapText="1"/>
    </xf>
    <xf numFmtId="0" fontId="3" fillId="0" borderId="141" xfId="0" applyFont="1" applyBorder="1" applyAlignment="1">
      <alignment vertical="center" wrapText="1"/>
    </xf>
    <xf numFmtId="0" fontId="0" fillId="0" borderId="81" xfId="0" applyBorder="1" applyAlignment="1">
      <alignment vertical="center" wrapText="1"/>
    </xf>
    <xf numFmtId="0" fontId="2" fillId="7" borderId="142" xfId="0" applyFont="1" applyFill="1" applyBorder="1" applyAlignment="1">
      <alignment horizontal="center" vertical="center" wrapText="1"/>
    </xf>
    <xf numFmtId="0" fontId="0" fillId="7" borderId="71" xfId="0" applyFill="1" applyBorder="1" applyAlignment="1">
      <alignment vertical="center" wrapText="1"/>
    </xf>
    <xf numFmtId="0" fontId="7" fillId="4" borderId="144" xfId="0" applyFont="1" applyFill="1" applyBorder="1" applyAlignment="1">
      <alignment horizontal="center" vertical="center" wrapText="1"/>
    </xf>
    <xf numFmtId="0" fontId="1" fillId="0" borderId="145" xfId="0" applyFont="1" applyBorder="1" applyAlignment="1">
      <alignment horizontal="center" vertical="center" wrapText="1"/>
    </xf>
    <xf numFmtId="0" fontId="6" fillId="7" borderId="147" xfId="0" applyFont="1" applyFill="1" applyBorder="1" applyAlignment="1">
      <alignment horizontal="center" vertical="center" wrapText="1"/>
    </xf>
    <xf numFmtId="0" fontId="2" fillId="10" borderId="0" xfId="0" applyFont="1" applyFill="1" applyBorder="1" applyAlignment="1">
      <alignment vertical="center" wrapText="1"/>
    </xf>
    <xf numFmtId="0" fontId="2" fillId="10" borderId="35" xfId="0" applyFont="1" applyFill="1" applyBorder="1" applyAlignment="1">
      <alignment vertical="center" wrapText="1"/>
    </xf>
    <xf numFmtId="0" fontId="2" fillId="0" borderId="0" xfId="0" applyFont="1" applyFill="1" applyBorder="1" applyAlignment="1">
      <alignment vertical="center" wrapText="1"/>
    </xf>
    <xf numFmtId="0" fontId="14" fillId="4" borderId="149" xfId="0" applyFont="1" applyFill="1" applyBorder="1" applyAlignment="1">
      <alignment vertical="center" wrapText="1"/>
    </xf>
    <xf numFmtId="0" fontId="6" fillId="7" borderId="24" xfId="0" applyFont="1" applyFill="1" applyBorder="1" applyAlignment="1">
      <alignment horizontal="center" vertical="center" wrapText="1"/>
    </xf>
    <xf numFmtId="0" fontId="6" fillId="7" borderId="38" xfId="0" applyFont="1" applyFill="1" applyBorder="1" applyAlignment="1">
      <alignment horizontal="center" vertical="center" wrapText="1"/>
    </xf>
    <xf numFmtId="3" fontId="42" fillId="7" borderId="22" xfId="0" applyNumberFormat="1"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6" fillId="7" borderId="66" xfId="0" applyFont="1" applyFill="1" applyBorder="1" applyAlignment="1">
      <alignment horizontal="center" vertical="center" wrapText="1"/>
    </xf>
    <xf numFmtId="3" fontId="42" fillId="7" borderId="21" xfId="0" applyNumberFormat="1" applyFont="1" applyFill="1" applyBorder="1" applyAlignment="1">
      <alignment horizontal="center" vertical="center" wrapText="1"/>
    </xf>
    <xf numFmtId="4" fontId="2" fillId="3" borderId="22" xfId="0" applyNumberFormat="1" applyFont="1" applyFill="1" applyBorder="1" applyAlignment="1">
      <alignment horizontal="center" vertical="center" wrapText="1"/>
    </xf>
    <xf numFmtId="4" fontId="2" fillId="3" borderId="20" xfId="0" applyNumberFormat="1" applyFont="1" applyFill="1" applyBorder="1" applyAlignment="1">
      <alignment horizontal="center" vertical="center" wrapText="1"/>
    </xf>
    <xf numFmtId="4" fontId="2" fillId="3" borderId="46" xfId="0" applyNumberFormat="1" applyFont="1" applyFill="1" applyBorder="1" applyAlignment="1">
      <alignment horizontal="center" vertical="center" wrapText="1"/>
    </xf>
    <xf numFmtId="165" fontId="2" fillId="3" borderId="20" xfId="0" applyNumberFormat="1" applyFont="1" applyFill="1" applyBorder="1" applyAlignment="1">
      <alignment horizontal="center" vertical="center" wrapText="1"/>
    </xf>
    <xf numFmtId="165" fontId="2" fillId="3" borderId="46" xfId="0" applyNumberFormat="1" applyFont="1" applyFill="1" applyBorder="1" applyAlignment="1">
      <alignment horizontal="center" vertical="center" wrapText="1"/>
    </xf>
    <xf numFmtId="165" fontId="2" fillId="0" borderId="46" xfId="0" applyNumberFormat="1" applyFont="1" applyFill="1" applyBorder="1" applyAlignment="1">
      <alignment horizontal="center" vertical="center" wrapText="1"/>
    </xf>
    <xf numFmtId="9" fontId="2" fillId="3" borderId="49" xfId="0" applyNumberFormat="1" applyFont="1" applyFill="1" applyBorder="1" applyAlignment="1">
      <alignment horizontal="center" vertical="center" wrapText="1"/>
    </xf>
    <xf numFmtId="9" fontId="26" fillId="0" borderId="49" xfId="0" applyNumberFormat="1" applyFont="1" applyBorder="1" applyAlignment="1">
      <alignment horizontal="center" vertical="center" wrapText="1"/>
    </xf>
    <xf numFmtId="9" fontId="2" fillId="0" borderId="49" xfId="0" applyNumberFormat="1" applyFont="1" applyBorder="1" applyAlignment="1">
      <alignment horizontal="center" vertical="center" wrapText="1"/>
    </xf>
    <xf numFmtId="165" fontId="2" fillId="5" borderId="29" xfId="0" applyNumberFormat="1" applyFont="1" applyFill="1" applyBorder="1" applyAlignment="1">
      <alignment horizontal="center" vertical="center" wrapText="1"/>
    </xf>
    <xf numFmtId="165" fontId="1" fillId="5" borderId="48" xfId="0" applyNumberFormat="1" applyFont="1" applyFill="1" applyBorder="1" applyAlignment="1">
      <alignment horizontal="center" vertical="center" wrapText="1"/>
    </xf>
    <xf numFmtId="165" fontId="2" fillId="5" borderId="46" xfId="0" applyNumberFormat="1" applyFont="1" applyFill="1" applyBorder="1" applyAlignment="1">
      <alignment horizontal="center" vertical="center" wrapText="1"/>
    </xf>
    <xf numFmtId="1" fontId="2" fillId="3" borderId="50" xfId="0" applyNumberFormat="1" applyFont="1" applyFill="1" applyBorder="1" applyAlignment="1">
      <alignment horizontal="center" vertical="center" wrapText="1"/>
    </xf>
    <xf numFmtId="1" fontId="2" fillId="0" borderId="49" xfId="0" applyNumberFormat="1" applyFont="1" applyFill="1" applyBorder="1" applyAlignment="1">
      <alignment horizontal="center" vertical="center" wrapText="1"/>
    </xf>
    <xf numFmtId="1" fontId="26" fillId="0" borderId="49" xfId="0" applyNumberFormat="1" applyFont="1" applyFill="1" applyBorder="1" applyAlignment="1">
      <alignment horizontal="center" vertical="center" wrapText="1"/>
    </xf>
    <xf numFmtId="1" fontId="26" fillId="0" borderId="50" xfId="0" applyNumberFormat="1" applyFont="1" applyFill="1" applyBorder="1" applyAlignment="1">
      <alignment horizontal="center" vertical="center" wrapText="1"/>
    </xf>
    <xf numFmtId="3" fontId="1" fillId="3" borderId="19" xfId="0" applyNumberFormat="1" applyFont="1" applyFill="1" applyBorder="1" applyAlignment="1">
      <alignment horizontal="center" vertical="center" wrapText="1"/>
    </xf>
    <xf numFmtId="3" fontId="1" fillId="0" borderId="19" xfId="0" applyNumberFormat="1" applyFont="1" applyBorder="1" applyAlignment="1">
      <alignment horizontal="center" vertical="center" wrapText="1"/>
    </xf>
    <xf numFmtId="1" fontId="2" fillId="3" borderId="44" xfId="0" applyNumberFormat="1" applyFont="1" applyFill="1" applyBorder="1" applyAlignment="1">
      <alignment horizontal="center" vertical="center" wrapText="1"/>
    </xf>
    <xf numFmtId="1" fontId="2" fillId="3" borderId="51" xfId="0" applyNumberFormat="1" applyFont="1" applyFill="1" applyBorder="1" applyAlignment="1">
      <alignment horizontal="center" vertical="center" wrapText="1"/>
    </xf>
    <xf numFmtId="1" fontId="2" fillId="3" borderId="49" xfId="0" applyNumberFormat="1" applyFont="1" applyFill="1" applyBorder="1" applyAlignment="1">
      <alignment horizontal="center" vertical="center" wrapText="1"/>
    </xf>
    <xf numFmtId="165" fontId="2" fillId="5" borderId="20" xfId="0" applyNumberFormat="1" applyFont="1" applyFill="1" applyBorder="1" applyAlignment="1">
      <alignment horizontal="center" vertical="center" wrapText="1"/>
    </xf>
    <xf numFmtId="1" fontId="2" fillId="13" borderId="22" xfId="0" applyNumberFormat="1" applyFont="1" applyFill="1" applyBorder="1" applyAlignment="1">
      <alignment horizontal="center" vertical="center" wrapText="1"/>
    </xf>
    <xf numFmtId="3" fontId="2" fillId="15" borderId="46"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27" fillId="0" borderId="0" xfId="0" applyNumberFormat="1" applyFont="1" applyFill="1" applyBorder="1" applyAlignment="1">
      <alignment horizontal="center" vertical="center" wrapText="1"/>
    </xf>
    <xf numFmtId="3" fontId="27" fillId="0" borderId="76" xfId="0" applyNumberFormat="1" applyFont="1" applyFill="1" applyBorder="1" applyAlignment="1">
      <alignment horizontal="center" vertical="center" wrapText="1"/>
    </xf>
    <xf numFmtId="3" fontId="2" fillId="5" borderId="22" xfId="0" applyNumberFormat="1" applyFont="1" applyFill="1" applyBorder="1" applyAlignment="1">
      <alignment horizontal="center" vertical="center" wrapText="1"/>
    </xf>
    <xf numFmtId="3" fontId="2" fillId="15" borderId="29" xfId="0" applyNumberFormat="1" applyFont="1" applyFill="1" applyBorder="1" applyAlignment="1">
      <alignment horizontal="center" vertical="center" wrapText="1"/>
    </xf>
    <xf numFmtId="3" fontId="0" fillId="0" borderId="0" xfId="0" applyNumberFormat="1" applyBorder="1" applyAlignment="1">
      <alignment horizontal="center" vertical="center"/>
    </xf>
    <xf numFmtId="3" fontId="0" fillId="0" borderId="76" xfId="0" applyNumberFormat="1" applyBorder="1" applyAlignment="1">
      <alignment horizontal="center" vertical="center"/>
    </xf>
    <xf numFmtId="3" fontId="2" fillId="3" borderId="122" xfId="0" applyNumberFormat="1" applyFont="1" applyFill="1" applyBorder="1" applyAlignment="1">
      <alignment horizontal="center" vertical="center" wrapText="1"/>
    </xf>
    <xf numFmtId="3" fontId="42" fillId="7" borderId="44" xfId="0" applyNumberFormat="1" applyFont="1" applyFill="1" applyBorder="1" applyAlignment="1">
      <alignment horizontal="center" vertical="center" wrapText="1"/>
    </xf>
    <xf numFmtId="49" fontId="6" fillId="4" borderId="27"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49" fontId="6" fillId="4" borderId="37" xfId="0" applyNumberFormat="1"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164" fontId="2" fillId="3" borderId="46" xfId="0" applyNumberFormat="1" applyFont="1" applyFill="1" applyBorder="1" applyAlignment="1">
      <alignment horizontal="center" vertical="center" wrapText="1"/>
    </xf>
    <xf numFmtId="164" fontId="2" fillId="5" borderId="46" xfId="0" applyNumberFormat="1" applyFont="1" applyFill="1" applyBorder="1" applyAlignment="1">
      <alignment horizontal="center" vertical="center" wrapText="1"/>
    </xf>
    <xf numFmtId="0" fontId="6" fillId="11" borderId="9" xfId="0" applyFont="1" applyFill="1" applyBorder="1" applyAlignment="1">
      <alignment vertical="center" wrapText="1"/>
    </xf>
    <xf numFmtId="49" fontId="6" fillId="4" borderId="72" xfId="0" applyNumberFormat="1" applyFont="1" applyFill="1" applyBorder="1" applyAlignment="1">
      <alignment horizontal="center" vertical="center" wrapText="1"/>
    </xf>
    <xf numFmtId="49" fontId="6" fillId="4" borderId="74" xfId="0" applyNumberFormat="1" applyFont="1" applyFill="1" applyBorder="1" applyAlignment="1">
      <alignment horizontal="center" vertical="center" wrapText="1"/>
    </xf>
    <xf numFmtId="49" fontId="6" fillId="4" borderId="73" xfId="0" applyNumberFormat="1"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3" fontId="12" fillId="0" borderId="0" xfId="0" applyNumberFormat="1" applyFont="1" applyAlignment="1">
      <alignment horizontal="center" vertical="center"/>
    </xf>
    <xf numFmtId="164" fontId="12" fillId="0" borderId="0" xfId="0" applyNumberFormat="1" applyFont="1" applyAlignment="1">
      <alignment horizontal="center" vertical="center"/>
    </xf>
    <xf numFmtId="4" fontId="12" fillId="0" borderId="0" xfId="0" applyNumberFormat="1" applyFont="1" applyAlignment="1">
      <alignment horizontal="center" vertical="center"/>
    </xf>
    <xf numFmtId="9" fontId="12" fillId="0" borderId="0" xfId="0" applyNumberFormat="1" applyFont="1" applyAlignment="1">
      <alignment horizontal="center" vertical="center"/>
    </xf>
    <xf numFmtId="1" fontId="12" fillId="0" borderId="0" xfId="0" applyNumberFormat="1" applyFont="1" applyAlignment="1">
      <alignment horizontal="center" vertical="center"/>
    </xf>
    <xf numFmtId="3" fontId="2" fillId="5" borderId="29" xfId="0" applyNumberFormat="1" applyFont="1" applyFill="1" applyBorder="1" applyAlignment="1">
      <alignment horizontal="center" vertical="center" wrapText="1"/>
    </xf>
    <xf numFmtId="9" fontId="2" fillId="5" borderId="46" xfId="0" applyNumberFormat="1" applyFont="1" applyFill="1" applyBorder="1" applyAlignment="1">
      <alignment horizontal="center" vertical="center" wrapText="1"/>
    </xf>
    <xf numFmtId="9" fontId="2" fillId="5" borderId="29" xfId="0" applyNumberFormat="1" applyFont="1" applyFill="1" applyBorder="1" applyAlignment="1">
      <alignment horizontal="center" vertical="center" wrapText="1"/>
    </xf>
    <xf numFmtId="9" fontId="2" fillId="5" borderId="20" xfId="0" applyNumberFormat="1" applyFont="1" applyFill="1" applyBorder="1" applyAlignment="1">
      <alignment horizontal="center" vertical="center" wrapText="1"/>
    </xf>
    <xf numFmtId="3" fontId="2" fillId="17" borderId="46" xfId="0" applyNumberFormat="1" applyFont="1" applyFill="1" applyBorder="1" applyAlignment="1">
      <alignment horizontal="center" vertical="center" wrapText="1"/>
    </xf>
    <xf numFmtId="3" fontId="42" fillId="3" borderId="21" xfId="0" applyNumberFormat="1" applyFont="1" applyFill="1" applyBorder="1" applyAlignment="1">
      <alignment horizontal="center" vertical="center" wrapText="1"/>
    </xf>
    <xf numFmtId="3" fontId="42" fillId="3" borderId="22" xfId="0" applyNumberFormat="1" applyFont="1" applyFill="1" applyBorder="1" applyAlignment="1">
      <alignment horizontal="center" vertical="center" wrapText="1"/>
    </xf>
    <xf numFmtId="3" fontId="42" fillId="3" borderId="44" xfId="0" applyNumberFormat="1" applyFont="1" applyFill="1" applyBorder="1" applyAlignment="1">
      <alignment horizontal="center" vertical="center" wrapText="1"/>
    </xf>
    <xf numFmtId="165" fontId="2" fillId="3" borderId="29" xfId="0" applyNumberFormat="1" applyFont="1" applyFill="1" applyBorder="1" applyAlignment="1">
      <alignment horizontal="center" vertical="center" wrapText="1"/>
    </xf>
    <xf numFmtId="3" fontId="2" fillId="3" borderId="49" xfId="0" applyNumberFormat="1" applyFont="1" applyFill="1" applyBorder="1" applyAlignment="1">
      <alignment horizontal="center" vertical="center" wrapText="1"/>
    </xf>
    <xf numFmtId="3" fontId="26" fillId="3" borderId="51" xfId="0" applyNumberFormat="1" applyFont="1" applyFill="1" applyBorder="1" applyAlignment="1">
      <alignment horizontal="center" vertical="center" wrapText="1"/>
    </xf>
    <xf numFmtId="3" fontId="26" fillId="3" borderId="113" xfId="0" applyNumberFormat="1" applyFont="1" applyFill="1" applyBorder="1" applyAlignment="1">
      <alignment horizontal="center" vertical="center" wrapText="1"/>
    </xf>
    <xf numFmtId="3" fontId="26" fillId="3" borderId="29" xfId="0" applyNumberFormat="1" applyFont="1" applyFill="1" applyBorder="1" applyAlignment="1">
      <alignment horizontal="center" vertical="center" wrapText="1"/>
    </xf>
    <xf numFmtId="3" fontId="26" fillId="3" borderId="28" xfId="0" applyNumberFormat="1" applyFont="1" applyFill="1" applyBorder="1" applyAlignment="1">
      <alignment horizontal="center" vertical="center" wrapText="1"/>
    </xf>
    <xf numFmtId="3" fontId="26" fillId="3" borderId="126" xfId="0" applyNumberFormat="1" applyFont="1" applyFill="1" applyBorder="1" applyAlignment="1">
      <alignment horizontal="center" vertical="center" wrapText="1"/>
    </xf>
    <xf numFmtId="3" fontId="42" fillId="3" borderId="55" xfId="0" applyNumberFormat="1" applyFont="1" applyFill="1" applyBorder="1" applyAlignment="1">
      <alignment horizontal="center" vertical="center" wrapText="1"/>
    </xf>
    <xf numFmtId="3" fontId="2" fillId="3" borderId="47" xfId="0" applyNumberFormat="1" applyFont="1" applyFill="1" applyBorder="1" applyAlignment="1">
      <alignment horizontal="center" vertical="center" wrapText="1"/>
    </xf>
    <xf numFmtId="4" fontId="2" fillId="3" borderId="29" xfId="0" applyNumberFormat="1" applyFont="1" applyFill="1" applyBorder="1" applyAlignment="1">
      <alignment horizontal="center" vertical="center" wrapText="1"/>
    </xf>
    <xf numFmtId="49" fontId="6" fillId="4" borderId="150" xfId="0" applyNumberFormat="1" applyFont="1" applyFill="1" applyBorder="1" applyAlignment="1">
      <alignment horizontal="center" vertical="center" wrapText="1"/>
    </xf>
    <xf numFmtId="0" fontId="0" fillId="0" borderId="77" xfId="0" applyBorder="1" applyAlignment="1">
      <alignment vertical="center"/>
    </xf>
    <xf numFmtId="3" fontId="2" fillId="12" borderId="22" xfId="0" applyNumberFormat="1" applyFont="1" applyFill="1" applyBorder="1" applyAlignment="1">
      <alignment horizontal="center" vertical="center" wrapText="1"/>
    </xf>
    <xf numFmtId="3" fontId="2" fillId="12" borderId="46" xfId="0" applyNumberFormat="1" applyFont="1" applyFill="1" applyBorder="1" applyAlignment="1">
      <alignment horizontal="center" vertical="center" wrapText="1"/>
    </xf>
    <xf numFmtId="3" fontId="2" fillId="12" borderId="29" xfId="0" applyNumberFormat="1" applyFont="1" applyFill="1" applyBorder="1" applyAlignment="1">
      <alignment horizontal="center" vertical="center" wrapText="1"/>
    </xf>
    <xf numFmtId="0" fontId="13" fillId="0" borderId="0" xfId="0" quotePrefix="1" applyFont="1" applyAlignment="1">
      <alignment vertical="center"/>
    </xf>
    <xf numFmtId="3" fontId="45" fillId="3" borderId="22" xfId="0" applyNumberFormat="1" applyFont="1" applyFill="1" applyBorder="1" applyAlignment="1">
      <alignment horizontal="center" vertical="center" wrapText="1"/>
    </xf>
    <xf numFmtId="0" fontId="3" fillId="0" borderId="0" xfId="1" applyAlignment="1">
      <alignment horizontal="center" vertical="center"/>
    </xf>
    <xf numFmtId="0" fontId="3" fillId="0" borderId="0" xfId="1" applyFont="1" applyBorder="1" applyAlignment="1">
      <alignment vertical="center" wrapText="1"/>
    </xf>
    <xf numFmtId="0" fontId="2" fillId="0" borderId="0" xfId="1" applyFont="1" applyFill="1" applyBorder="1" applyAlignment="1">
      <alignment vertical="center" wrapText="1"/>
    </xf>
    <xf numFmtId="0" fontId="3" fillId="0" borderId="0" xfId="1" applyBorder="1" applyAlignment="1">
      <alignment vertical="center"/>
    </xf>
    <xf numFmtId="1" fontId="2" fillId="15" borderId="155" xfId="1" quotePrefix="1" applyNumberFormat="1" applyFont="1" applyFill="1" applyBorder="1" applyAlignment="1">
      <alignment horizontal="center" vertical="center" wrapText="1"/>
    </xf>
    <xf numFmtId="1" fontId="2" fillId="15" borderId="153" xfId="1" quotePrefix="1" applyNumberFormat="1" applyFont="1" applyFill="1" applyBorder="1" applyAlignment="1">
      <alignment horizontal="center" vertical="center" wrapText="1"/>
    </xf>
    <xf numFmtId="1" fontId="3" fillId="0" borderId="76" xfId="1" applyNumberFormat="1" applyBorder="1" applyAlignment="1">
      <alignment horizontal="center" vertical="center"/>
    </xf>
    <xf numFmtId="0" fontId="3" fillId="0" borderId="75" xfId="1" applyFont="1" applyBorder="1" applyAlignment="1">
      <alignment vertical="center"/>
    </xf>
    <xf numFmtId="0" fontId="3" fillId="0" borderId="0" xfId="1" applyFont="1" applyAlignment="1">
      <alignment vertical="center"/>
    </xf>
    <xf numFmtId="1" fontId="2" fillId="15" borderId="153" xfId="1" applyNumberFormat="1" applyFont="1" applyFill="1" applyBorder="1" applyAlignment="1">
      <alignment horizontal="center" vertical="center" wrapText="1"/>
    </xf>
    <xf numFmtId="1" fontId="2" fillId="15" borderId="154" xfId="1" quotePrefix="1" applyNumberFormat="1" applyFont="1" applyFill="1" applyBorder="1" applyAlignment="1">
      <alignment horizontal="center" vertical="center" wrapText="1"/>
    </xf>
    <xf numFmtId="1" fontId="1" fillId="0" borderId="76"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39" fillId="0" borderId="75" xfId="1" applyFont="1" applyFill="1" applyBorder="1" applyAlignment="1">
      <alignment horizontal="center" vertical="center" wrapText="1"/>
    </xf>
    <xf numFmtId="49" fontId="6" fillId="4" borderId="151" xfId="1" applyNumberFormat="1" applyFont="1" applyFill="1" applyBorder="1" applyAlignment="1">
      <alignment horizontal="center" vertical="center" wrapText="1"/>
    </xf>
    <xf numFmtId="0" fontId="36" fillId="0" borderId="115" xfId="1" applyFont="1" applyFill="1" applyBorder="1" applyAlignment="1">
      <alignment vertical="center" wrapText="1"/>
    </xf>
    <xf numFmtId="0" fontId="36" fillId="0" borderId="62" xfId="1" applyFont="1" applyFill="1" applyBorder="1" applyAlignment="1">
      <alignment vertical="center" wrapText="1"/>
    </xf>
    <xf numFmtId="0" fontId="35" fillId="0" borderId="107" xfId="1" applyFont="1" applyFill="1" applyBorder="1" applyAlignment="1">
      <alignment horizontal="center" vertical="center" wrapText="1"/>
    </xf>
    <xf numFmtId="0" fontId="3" fillId="0" borderId="132" xfId="1" applyBorder="1" applyAlignment="1">
      <alignment horizontal="center" vertical="center"/>
    </xf>
    <xf numFmtId="0" fontId="3" fillId="0" borderId="132" xfId="1" applyBorder="1" applyAlignment="1">
      <alignment vertical="center"/>
    </xf>
    <xf numFmtId="0" fontId="11" fillId="0" borderId="0" xfId="1" quotePrefix="1" applyFont="1" applyAlignment="1">
      <alignment horizontal="left" vertical="center"/>
    </xf>
    <xf numFmtId="1" fontId="2" fillId="5" borderId="152" xfId="1" quotePrefix="1" applyNumberFormat="1" applyFont="1" applyFill="1" applyBorder="1" applyAlignment="1">
      <alignment horizontal="center" vertical="center" wrapText="1"/>
    </xf>
    <xf numFmtId="1" fontId="2" fillId="19" borderId="154" xfId="1" applyNumberFormat="1" applyFont="1" applyFill="1" applyBorder="1" applyAlignment="1">
      <alignment horizontal="center" vertical="center" wrapText="1"/>
    </xf>
    <xf numFmtId="1" fontId="2" fillId="20" borderId="0" xfId="1" applyNumberFormat="1" applyFont="1" applyFill="1" applyBorder="1" applyAlignment="1">
      <alignment horizontal="center" vertical="center" wrapText="1"/>
    </xf>
    <xf numFmtId="3" fontId="26" fillId="15" borderId="33" xfId="0" applyNumberFormat="1" applyFont="1" applyFill="1" applyBorder="1" applyAlignment="1">
      <alignment horizontal="center" vertical="center" wrapText="1"/>
    </xf>
    <xf numFmtId="3" fontId="26" fillId="5" borderId="47" xfId="0" applyNumberFormat="1" applyFont="1" applyFill="1" applyBorder="1" applyAlignment="1">
      <alignment horizontal="center" vertical="center" wrapText="1"/>
    </xf>
    <xf numFmtId="49" fontId="6" fillId="6" borderId="27" xfId="0" applyNumberFormat="1" applyFont="1" applyFill="1" applyBorder="1" applyAlignment="1">
      <alignment horizontal="center" vertical="center" wrapText="1"/>
    </xf>
    <xf numFmtId="49" fontId="6" fillId="6" borderId="37" xfId="0" applyNumberFormat="1" applyFont="1" applyFill="1" applyBorder="1" applyAlignment="1">
      <alignment horizontal="center" vertical="center" wrapText="1"/>
    </xf>
    <xf numFmtId="49" fontId="6" fillId="6" borderId="72" xfId="0" applyNumberFormat="1" applyFont="1" applyFill="1" applyBorder="1" applyAlignment="1">
      <alignment horizontal="center" vertical="center" wrapText="1"/>
    </xf>
    <xf numFmtId="1" fontId="2" fillId="19" borderId="0" xfId="1" applyNumberFormat="1" applyFont="1" applyFill="1" applyBorder="1" applyAlignment="1">
      <alignment horizontal="center" vertical="center" wrapText="1"/>
    </xf>
    <xf numFmtId="3" fontId="42" fillId="21" borderId="22" xfId="0" applyNumberFormat="1" applyFont="1" applyFill="1" applyBorder="1" applyAlignment="1">
      <alignment horizontal="center" vertical="center" wrapText="1"/>
    </xf>
    <xf numFmtId="3" fontId="2" fillId="21" borderId="20" xfId="0" applyNumberFormat="1" applyFont="1" applyFill="1" applyBorder="1" applyAlignment="1">
      <alignment horizontal="center" vertical="center" wrapText="1"/>
    </xf>
    <xf numFmtId="3" fontId="2" fillId="22" borderId="22" xfId="0" applyNumberFormat="1" applyFont="1" applyFill="1" applyBorder="1" applyAlignment="1">
      <alignment horizontal="center" vertical="center" wrapText="1"/>
    </xf>
    <xf numFmtId="3" fontId="2" fillId="21" borderId="46" xfId="0" applyNumberFormat="1" applyFont="1" applyFill="1" applyBorder="1" applyAlignment="1">
      <alignment horizontal="center" vertical="center" wrapText="1"/>
    </xf>
    <xf numFmtId="1" fontId="2" fillId="0" borderId="44" xfId="0" applyNumberFormat="1" applyFont="1" applyFill="1" applyBorder="1" applyAlignment="1">
      <alignment horizontal="center" vertical="center" wrapText="1"/>
    </xf>
    <xf numFmtId="3" fontId="2" fillId="9" borderId="93" xfId="0" applyNumberFormat="1" applyFont="1" applyFill="1" applyBorder="1" applyAlignment="1">
      <alignment horizontal="center" vertical="center" wrapText="1"/>
    </xf>
    <xf numFmtId="3" fontId="2" fillId="0" borderId="93" xfId="0" applyNumberFormat="1" applyFont="1" applyFill="1" applyBorder="1" applyAlignment="1">
      <alignment horizontal="center" vertical="center" wrapText="1"/>
    </xf>
    <xf numFmtId="3" fontId="2" fillId="5" borderId="87" xfId="0" applyNumberFormat="1" applyFont="1" applyFill="1" applyBorder="1" applyAlignment="1">
      <alignment horizontal="center" vertical="center" wrapText="1"/>
    </xf>
    <xf numFmtId="4" fontId="2" fillId="21" borderId="22" xfId="0" applyNumberFormat="1" applyFont="1" applyFill="1" applyBorder="1" applyAlignment="1">
      <alignment horizontal="center" vertical="center" wrapText="1"/>
    </xf>
    <xf numFmtId="4" fontId="2" fillId="21" borderId="20" xfId="0" applyNumberFormat="1" applyFont="1" applyFill="1" applyBorder="1" applyAlignment="1">
      <alignment horizontal="center" vertical="center" wrapText="1"/>
    </xf>
    <xf numFmtId="4" fontId="2" fillId="21" borderId="46" xfId="0" applyNumberFormat="1" applyFont="1" applyFill="1" applyBorder="1" applyAlignment="1">
      <alignment horizontal="center" vertical="center" wrapText="1"/>
    </xf>
    <xf numFmtId="3" fontId="2" fillId="22" borderId="46" xfId="0" applyNumberFormat="1" applyFont="1" applyFill="1" applyBorder="1" applyAlignment="1">
      <alignment horizontal="center" vertical="center" wrapText="1"/>
    </xf>
    <xf numFmtId="4" fontId="2" fillId="22" borderId="22" xfId="0" applyNumberFormat="1" applyFont="1" applyFill="1" applyBorder="1" applyAlignment="1">
      <alignment horizontal="center" vertical="center" wrapText="1"/>
    </xf>
    <xf numFmtId="4" fontId="2" fillId="22" borderId="29" xfId="0" applyNumberFormat="1" applyFont="1" applyFill="1" applyBorder="1" applyAlignment="1">
      <alignment horizontal="center" vertical="center" wrapText="1"/>
    </xf>
    <xf numFmtId="3" fontId="2" fillId="0" borderId="19" xfId="0" applyNumberFormat="1" applyFont="1" applyBorder="1" applyAlignment="1">
      <alignment horizontal="center" vertical="center" wrapText="1"/>
    </xf>
    <xf numFmtId="3" fontId="26" fillId="9" borderId="93" xfId="0" applyNumberFormat="1" applyFont="1" applyFill="1" applyBorder="1" applyAlignment="1">
      <alignment horizontal="center" vertical="center" wrapText="1"/>
    </xf>
    <xf numFmtId="3" fontId="26" fillId="9" borderId="146" xfId="0" applyNumberFormat="1" applyFont="1" applyFill="1" applyBorder="1" applyAlignment="1">
      <alignment horizontal="center" vertical="center" wrapText="1"/>
    </xf>
    <xf numFmtId="3" fontId="26" fillId="0" borderId="93" xfId="0" applyNumberFormat="1" applyFont="1" applyFill="1" applyBorder="1" applyAlignment="1">
      <alignment horizontal="center" vertical="center" wrapText="1"/>
    </xf>
    <xf numFmtId="3" fontId="47" fillId="0" borderId="22" xfId="0" applyNumberFormat="1" applyFont="1" applyFill="1" applyBorder="1" applyAlignment="1">
      <alignment horizontal="center" vertical="center" wrapText="1"/>
    </xf>
    <xf numFmtId="3" fontId="2" fillId="23" borderId="22" xfId="0" applyNumberFormat="1" applyFont="1" applyFill="1" applyBorder="1" applyAlignment="1">
      <alignment horizontal="center" vertical="center" wrapText="1"/>
    </xf>
    <xf numFmtId="3" fontId="2" fillId="24" borderId="29" xfId="0" applyNumberFormat="1" applyFont="1" applyFill="1" applyBorder="1" applyAlignment="1">
      <alignment horizontal="center" vertical="center" wrapText="1"/>
    </xf>
    <xf numFmtId="3" fontId="42" fillId="21" borderId="21" xfId="0" applyNumberFormat="1" applyFont="1" applyFill="1" applyBorder="1" applyAlignment="1">
      <alignment horizontal="center" vertical="center" wrapText="1"/>
    </xf>
    <xf numFmtId="164" fontId="2" fillId="21" borderId="46" xfId="0" applyNumberFormat="1" applyFont="1" applyFill="1" applyBorder="1" applyAlignment="1">
      <alignment horizontal="center" vertical="center" wrapText="1"/>
    </xf>
    <xf numFmtId="3" fontId="2" fillId="3" borderId="93" xfId="0" applyNumberFormat="1" applyFont="1" applyFill="1" applyBorder="1" applyAlignment="1">
      <alignment horizontal="center" vertical="center" wrapText="1"/>
    </xf>
    <xf numFmtId="3" fontId="2" fillId="3" borderId="87" xfId="0" applyNumberFormat="1" applyFont="1" applyFill="1" applyBorder="1" applyAlignment="1">
      <alignment horizontal="center" vertical="center" wrapText="1"/>
    </xf>
    <xf numFmtId="3" fontId="47" fillId="0" borderId="47" xfId="0" applyNumberFormat="1" applyFont="1" applyFill="1" applyBorder="1" applyAlignment="1">
      <alignment horizontal="center" vertical="center" wrapText="1"/>
    </xf>
    <xf numFmtId="3" fontId="2" fillId="24" borderId="46" xfId="0" applyNumberFormat="1" applyFont="1" applyFill="1" applyBorder="1" applyAlignment="1">
      <alignment horizontal="center" vertical="center" wrapText="1"/>
    </xf>
    <xf numFmtId="9" fontId="2" fillId="3" borderId="44" xfId="0" applyNumberFormat="1" applyFont="1" applyFill="1" applyBorder="1" applyAlignment="1">
      <alignment horizontal="center" vertical="center" wrapText="1"/>
    </xf>
    <xf numFmtId="3" fontId="42" fillId="22" borderId="22" xfId="0" applyNumberFormat="1" applyFont="1" applyFill="1" applyBorder="1" applyAlignment="1">
      <alignment horizontal="center" vertical="center" wrapText="1"/>
    </xf>
    <xf numFmtId="164" fontId="2" fillId="22" borderId="46" xfId="0" applyNumberFormat="1" applyFont="1" applyFill="1" applyBorder="1" applyAlignment="1">
      <alignment horizontal="center" vertical="center" wrapText="1"/>
    </xf>
    <xf numFmtId="3" fontId="42" fillId="21" borderId="44" xfId="0" applyNumberFormat="1" applyFont="1" applyFill="1" applyBorder="1" applyAlignment="1">
      <alignment horizontal="center" vertical="center" wrapText="1"/>
    </xf>
    <xf numFmtId="3" fontId="42" fillId="22" borderId="55" xfId="0" applyNumberFormat="1" applyFont="1" applyFill="1" applyBorder="1" applyAlignment="1">
      <alignment horizontal="center" vertical="center" wrapText="1"/>
    </xf>
    <xf numFmtId="3" fontId="42" fillId="22" borderId="49" xfId="0" applyNumberFormat="1" applyFont="1" applyFill="1" applyBorder="1" applyAlignment="1">
      <alignment horizontal="center" vertical="center" wrapText="1"/>
    </xf>
    <xf numFmtId="3" fontId="42" fillId="22" borderId="33" xfId="0" applyNumberFormat="1" applyFont="1" applyFill="1" applyBorder="1" applyAlignment="1">
      <alignment horizontal="center" vertical="center" wrapText="1"/>
    </xf>
    <xf numFmtId="3" fontId="42" fillId="22" borderId="47" xfId="0" applyNumberFormat="1" applyFont="1" applyFill="1" applyBorder="1" applyAlignment="1">
      <alignment horizontal="center" vertical="center" wrapText="1"/>
    </xf>
    <xf numFmtId="3" fontId="42" fillId="22" borderId="20" xfId="0" applyNumberFormat="1" applyFont="1" applyFill="1" applyBorder="1" applyAlignment="1">
      <alignment horizontal="center" vertical="center" wrapText="1"/>
    </xf>
    <xf numFmtId="3" fontId="42" fillId="23" borderId="22" xfId="0" applyNumberFormat="1" applyFont="1" applyFill="1" applyBorder="1" applyAlignment="1">
      <alignment horizontal="center" vertical="center" wrapText="1"/>
    </xf>
    <xf numFmtId="3" fontId="26" fillId="3" borderId="31" xfId="0" applyNumberFormat="1" applyFont="1" applyFill="1" applyBorder="1" applyAlignment="1">
      <alignment horizontal="center" vertical="center" wrapText="1"/>
    </xf>
    <xf numFmtId="3" fontId="26" fillId="3" borderId="116" xfId="0" applyNumberFormat="1" applyFont="1" applyFill="1" applyBorder="1" applyAlignment="1">
      <alignment horizontal="center" vertical="center" wrapText="1"/>
    </xf>
    <xf numFmtId="3" fontId="26" fillId="15" borderId="35" xfId="0" applyNumberFormat="1" applyFont="1" applyFill="1" applyBorder="1" applyAlignment="1">
      <alignment horizontal="center" vertical="center" wrapText="1"/>
    </xf>
    <xf numFmtId="3" fontId="26" fillId="15" borderId="161" xfId="0" applyNumberFormat="1" applyFont="1" applyFill="1" applyBorder="1" applyAlignment="1">
      <alignment horizontal="center" vertical="center" wrapText="1"/>
    </xf>
    <xf numFmtId="3" fontId="2" fillId="24" borderId="33" xfId="0" applyNumberFormat="1" applyFont="1" applyFill="1" applyBorder="1" applyAlignment="1">
      <alignment horizontal="center" vertical="center" wrapText="1"/>
    </xf>
    <xf numFmtId="3" fontId="2" fillId="24" borderId="122" xfId="0" applyNumberFormat="1" applyFont="1" applyFill="1" applyBorder="1" applyAlignment="1">
      <alignment horizontal="center" vertical="center" wrapText="1"/>
    </xf>
    <xf numFmtId="3" fontId="2" fillId="23" borderId="47" xfId="0" applyNumberFormat="1" applyFont="1" applyFill="1" applyBorder="1" applyAlignment="1">
      <alignment horizontal="center" vertical="center" wrapText="1"/>
    </xf>
    <xf numFmtId="49" fontId="6" fillId="4" borderId="162" xfId="0" applyNumberFormat="1" applyFont="1" applyFill="1" applyBorder="1" applyAlignment="1">
      <alignment horizontal="center" vertical="center" wrapText="1"/>
    </xf>
    <xf numFmtId="1" fontId="2" fillId="23" borderId="31" xfId="1" applyNumberFormat="1" applyFont="1" applyFill="1" applyBorder="1" applyAlignment="1">
      <alignment horizontal="center" vertical="center" wrapText="1"/>
    </xf>
    <xf numFmtId="1" fontId="2" fillId="24" borderId="51" xfId="1" applyNumberFormat="1" applyFont="1" applyFill="1" applyBorder="1" applyAlignment="1">
      <alignment horizontal="center" vertical="center" wrapText="1"/>
    </xf>
    <xf numFmtId="1" fontId="2" fillId="24" borderId="156" xfId="1" applyNumberFormat="1" applyFont="1" applyFill="1" applyBorder="1" applyAlignment="1">
      <alignment horizontal="center" vertical="center" wrapText="1"/>
    </xf>
    <xf numFmtId="1" fontId="2" fillId="23" borderId="47" xfId="1" applyNumberFormat="1" applyFont="1" applyFill="1" applyBorder="1" applyAlignment="1">
      <alignment horizontal="center" vertical="center" wrapText="1"/>
    </xf>
    <xf numFmtId="1" fontId="2" fillId="23" borderId="67" xfId="1" applyNumberFormat="1" applyFont="1" applyFill="1" applyBorder="1" applyAlignment="1">
      <alignment horizontal="center" vertical="center" wrapText="1"/>
    </xf>
    <xf numFmtId="1" fontId="2" fillId="24" borderId="50" xfId="1" applyNumberFormat="1" applyFont="1" applyFill="1" applyBorder="1" applyAlignment="1">
      <alignment horizontal="center" vertical="center" wrapText="1"/>
    </xf>
    <xf numFmtId="1" fontId="2" fillId="23" borderId="22" xfId="1" applyNumberFormat="1" applyFont="1" applyFill="1" applyBorder="1" applyAlignment="1">
      <alignment horizontal="center" vertical="center" wrapText="1"/>
    </xf>
    <xf numFmtId="1" fontId="2" fillId="24" borderId="157" xfId="1" applyNumberFormat="1" applyFont="1" applyFill="1" applyBorder="1" applyAlignment="1">
      <alignment horizontal="center" vertical="center" wrapText="1"/>
    </xf>
    <xf numFmtId="1" fontId="2" fillId="24" borderId="82" xfId="1" applyNumberFormat="1" applyFont="1" applyFill="1" applyBorder="1" applyAlignment="1">
      <alignment horizontal="center" vertical="center" wrapText="1"/>
    </xf>
    <xf numFmtId="1" fontId="2" fillId="24" borderId="132" xfId="1" applyNumberFormat="1" applyFont="1" applyFill="1" applyBorder="1" applyAlignment="1">
      <alignment horizontal="center" vertical="center" wrapText="1"/>
    </xf>
    <xf numFmtId="1" fontId="2" fillId="23" borderId="158" xfId="1" applyNumberFormat="1" applyFont="1" applyFill="1" applyBorder="1" applyAlignment="1">
      <alignment horizontal="center" vertical="center" wrapText="1"/>
    </xf>
    <xf numFmtId="1" fontId="2" fillId="24" borderId="35" xfId="1" applyNumberFormat="1" applyFont="1" applyFill="1" applyBorder="1" applyAlignment="1">
      <alignment horizontal="center" vertical="center" wrapText="1"/>
    </xf>
    <xf numFmtId="1" fontId="2" fillId="24" borderId="0" xfId="1" applyNumberFormat="1" applyFont="1" applyFill="1" applyBorder="1" applyAlignment="1">
      <alignment horizontal="center" vertical="center" wrapText="1"/>
    </xf>
    <xf numFmtId="1" fontId="2" fillId="24" borderId="161" xfId="1" applyNumberFormat="1" applyFont="1" applyFill="1" applyBorder="1" applyAlignment="1">
      <alignment horizontal="center" vertical="center" wrapText="1"/>
    </xf>
    <xf numFmtId="1" fontId="2" fillId="24" borderId="33" xfId="1" applyNumberFormat="1" applyFont="1" applyFill="1" applyBorder="1" applyAlignment="1">
      <alignment horizontal="center" vertical="center" wrapText="1"/>
    </xf>
    <xf numFmtId="3" fontId="26" fillId="15" borderId="46" xfId="0" applyNumberFormat="1" applyFont="1" applyFill="1" applyBorder="1" applyAlignment="1">
      <alignment horizontal="center" vertical="center" wrapText="1"/>
    </xf>
    <xf numFmtId="1" fontId="2" fillId="24" borderId="29" xfId="1" applyNumberFormat="1" applyFont="1" applyFill="1" applyBorder="1" applyAlignment="1">
      <alignment horizontal="center" vertical="center" wrapText="1"/>
    </xf>
    <xf numFmtId="1" fontId="2" fillId="24" borderId="28" xfId="1" applyNumberFormat="1" applyFont="1" applyFill="1" applyBorder="1" applyAlignment="1">
      <alignment horizontal="center" vertical="center" wrapText="1"/>
    </xf>
    <xf numFmtId="3" fontId="46" fillId="5" borderId="22" xfId="0" applyNumberFormat="1" applyFont="1" applyFill="1" applyBorder="1" applyAlignment="1">
      <alignment horizontal="center" vertical="center" wrapText="1"/>
    </xf>
    <xf numFmtId="0" fontId="3" fillId="0" borderId="77" xfId="0" applyFont="1" applyBorder="1" applyAlignment="1">
      <alignment vertical="center" wrapText="1"/>
    </xf>
    <xf numFmtId="1" fontId="2" fillId="23" borderId="55" xfId="1" applyNumberFormat="1" applyFont="1" applyFill="1" applyBorder="1" applyAlignment="1">
      <alignment horizontal="center" vertical="center" wrapText="1"/>
    </xf>
    <xf numFmtId="1" fontId="2" fillId="23" borderId="0" xfId="1" applyNumberFormat="1" applyFont="1" applyFill="1" applyBorder="1" applyAlignment="1">
      <alignment horizontal="center" vertical="center" wrapText="1"/>
    </xf>
    <xf numFmtId="1" fontId="2" fillId="23" borderId="21" xfId="1" applyNumberFormat="1" applyFont="1" applyFill="1" applyBorder="1" applyAlignment="1">
      <alignment horizontal="center" vertical="center" wrapText="1"/>
    </xf>
    <xf numFmtId="1" fontId="2" fillId="23" borderId="17" xfId="1" applyNumberFormat="1" applyFont="1" applyFill="1" applyBorder="1" applyAlignment="1">
      <alignment horizontal="center" vertical="center" wrapText="1"/>
    </xf>
    <xf numFmtId="1" fontId="2" fillId="3" borderId="0" xfId="1" applyNumberFormat="1" applyFont="1" applyFill="1" applyBorder="1" applyAlignment="1">
      <alignment horizontal="center" vertical="center" wrapText="1"/>
    </xf>
    <xf numFmtId="3" fontId="41" fillId="3" borderId="21" xfId="0" applyNumberFormat="1" applyFont="1" applyFill="1" applyBorder="1" applyAlignment="1">
      <alignment horizontal="center" vertical="center" wrapText="1"/>
    </xf>
    <xf numFmtId="3" fontId="26" fillId="3" borderId="165" xfId="0" applyNumberFormat="1" applyFont="1" applyFill="1" applyBorder="1" applyAlignment="1">
      <alignment horizontal="center" vertical="center" wrapText="1"/>
    </xf>
    <xf numFmtId="3" fontId="26" fillId="25" borderId="113" xfId="0" applyNumberFormat="1" applyFont="1" applyFill="1" applyBorder="1" applyAlignment="1">
      <alignment horizontal="center" vertical="center" wrapText="1"/>
    </xf>
    <xf numFmtId="3" fontId="26" fillId="3" borderId="127" xfId="0" applyNumberFormat="1" applyFont="1" applyFill="1" applyBorder="1" applyAlignment="1">
      <alignment horizontal="center" vertical="center" wrapText="1"/>
    </xf>
    <xf numFmtId="3" fontId="26" fillId="3" borderId="128" xfId="0" applyNumberFormat="1" applyFont="1" applyFill="1" applyBorder="1" applyAlignment="1">
      <alignment horizontal="center" vertical="center" wrapText="1"/>
    </xf>
    <xf numFmtId="3" fontId="41" fillId="3" borderId="22" xfId="0" applyNumberFormat="1" applyFont="1" applyFill="1" applyBorder="1" applyAlignment="1">
      <alignment horizontal="center" vertical="center" wrapText="1"/>
    </xf>
    <xf numFmtId="3" fontId="41" fillId="3" borderId="152" xfId="0" applyNumberFormat="1" applyFont="1" applyFill="1" applyBorder="1" applyAlignment="1">
      <alignment horizontal="center" vertical="center" wrapText="1"/>
    </xf>
    <xf numFmtId="3" fontId="2" fillId="3" borderId="153" xfId="0" applyNumberFormat="1" applyFont="1" applyFill="1" applyBorder="1" applyAlignment="1">
      <alignment horizontal="center" vertical="center" wrapText="1"/>
    </xf>
    <xf numFmtId="3" fontId="26" fillId="3" borderId="156" xfId="0" applyNumberFormat="1" applyFont="1" applyFill="1" applyBorder="1" applyAlignment="1">
      <alignment horizontal="center" vertical="center" wrapText="1"/>
    </xf>
    <xf numFmtId="3" fontId="26" fillId="3" borderId="163" xfId="0" applyNumberFormat="1" applyFont="1" applyFill="1" applyBorder="1" applyAlignment="1">
      <alignment horizontal="center" vertical="center" wrapText="1"/>
    </xf>
    <xf numFmtId="3" fontId="26" fillId="3" borderId="164" xfId="0" applyNumberFormat="1" applyFont="1" applyFill="1" applyBorder="1" applyAlignment="1">
      <alignment horizontal="center" vertical="center" wrapText="1"/>
    </xf>
    <xf numFmtId="3" fontId="2" fillId="3" borderId="163" xfId="0" applyNumberFormat="1" applyFont="1" applyFill="1" applyBorder="1" applyAlignment="1">
      <alignment horizontal="center" vertical="center" wrapText="1"/>
    </xf>
    <xf numFmtId="3" fontId="2" fillId="3" borderId="154" xfId="0" applyNumberFormat="1" applyFont="1" applyFill="1" applyBorder="1" applyAlignment="1">
      <alignment horizontal="center" vertical="center" wrapText="1"/>
    </xf>
    <xf numFmtId="49" fontId="6" fillId="6" borderId="5" xfId="0" applyNumberFormat="1" applyFont="1" applyFill="1" applyBorder="1" applyAlignment="1">
      <alignment horizontal="center" vertical="center" wrapText="1"/>
    </xf>
    <xf numFmtId="49" fontId="6" fillId="6" borderId="25" xfId="0" applyNumberFormat="1" applyFont="1" applyFill="1" applyBorder="1" applyAlignment="1">
      <alignment horizontal="center" vertical="center" wrapText="1"/>
    </xf>
    <xf numFmtId="49" fontId="6" fillId="6" borderId="12" xfId="0" applyNumberFormat="1" applyFont="1" applyFill="1" applyBorder="1" applyAlignment="1">
      <alignment horizontal="center" vertical="center" wrapText="1"/>
    </xf>
    <xf numFmtId="49" fontId="6" fillId="6" borderId="74" xfId="0" applyNumberFormat="1" applyFont="1" applyFill="1" applyBorder="1" applyAlignment="1">
      <alignment horizontal="center" vertical="center" wrapText="1"/>
    </xf>
    <xf numFmtId="1" fontId="26" fillId="3" borderId="45" xfId="0" applyNumberFormat="1" applyFont="1" applyFill="1" applyBorder="1" applyAlignment="1">
      <alignment horizontal="center" vertical="center" wrapText="1"/>
    </xf>
    <xf numFmtId="1" fontId="26" fillId="3" borderId="51" xfId="0" applyNumberFormat="1" applyFont="1" applyFill="1" applyBorder="1" applyAlignment="1">
      <alignment horizontal="center" vertical="center" wrapText="1"/>
    </xf>
    <xf numFmtId="3" fontId="26" fillId="3" borderId="45" xfId="0" applyNumberFormat="1" applyFont="1" applyFill="1" applyBorder="1" applyAlignment="1">
      <alignment horizontal="center" vertical="center" wrapText="1"/>
    </xf>
    <xf numFmtId="3" fontId="26" fillId="3" borderId="20" xfId="0" applyNumberFormat="1" applyFont="1" applyFill="1" applyBorder="1" applyAlignment="1">
      <alignment horizontal="center" vertical="center" wrapText="1"/>
    </xf>
    <xf numFmtId="3" fontId="26" fillId="3" borderId="19" xfId="0" applyNumberFormat="1" applyFont="1" applyFill="1" applyBorder="1" applyAlignment="1">
      <alignment horizontal="center" vertical="center" wrapText="1"/>
    </xf>
    <xf numFmtId="1" fontId="26" fillId="3" borderId="31" xfId="0" applyNumberFormat="1" applyFont="1" applyFill="1" applyBorder="1" applyAlignment="1">
      <alignment horizontal="center" vertical="center" wrapText="1"/>
    </xf>
    <xf numFmtId="1" fontId="26" fillId="3" borderId="22" xfId="0" applyNumberFormat="1" applyFont="1" applyFill="1" applyBorder="1" applyAlignment="1">
      <alignment horizontal="center" vertical="center" wrapText="1"/>
    </xf>
    <xf numFmtId="3" fontId="2" fillId="3" borderId="51" xfId="0" applyNumberFormat="1" applyFont="1" applyFill="1" applyBorder="1" applyAlignment="1">
      <alignment horizontal="center" vertical="center" wrapText="1"/>
    </xf>
    <xf numFmtId="3" fontId="26" fillId="3" borderId="146" xfId="0" applyNumberFormat="1" applyFont="1" applyFill="1" applyBorder="1" applyAlignment="1">
      <alignment horizontal="center" vertical="center" wrapText="1"/>
    </xf>
    <xf numFmtId="3" fontId="26" fillId="3" borderId="148" xfId="0" applyNumberFormat="1" applyFont="1" applyFill="1" applyBorder="1" applyAlignment="1">
      <alignment horizontal="center" vertical="center" wrapText="1"/>
    </xf>
    <xf numFmtId="3" fontId="26" fillId="3" borderId="93" xfId="0" applyNumberFormat="1" applyFont="1" applyFill="1" applyBorder="1" applyAlignment="1">
      <alignment horizontal="center" vertical="center" wrapText="1"/>
    </xf>
    <xf numFmtId="1" fontId="26" fillId="3" borderId="44" xfId="0" applyNumberFormat="1" applyFont="1" applyFill="1" applyBorder="1" applyAlignment="1">
      <alignment horizontal="center" vertical="center" wrapText="1"/>
    </xf>
    <xf numFmtId="1" fontId="26" fillId="3" borderId="50" xfId="0" applyNumberFormat="1" applyFont="1" applyFill="1" applyBorder="1" applyAlignment="1">
      <alignment horizontal="center" vertical="center" wrapText="1"/>
    </xf>
    <xf numFmtId="3" fontId="26" fillId="3" borderId="44" xfId="0" applyNumberFormat="1" applyFont="1" applyFill="1" applyBorder="1" applyAlignment="1">
      <alignment horizontal="center" vertical="center" wrapText="1"/>
    </xf>
    <xf numFmtId="3" fontId="26" fillId="3" borderId="46" xfId="0" applyNumberFormat="1" applyFont="1" applyFill="1" applyBorder="1" applyAlignment="1">
      <alignment horizontal="center" vertical="center" wrapText="1"/>
    </xf>
    <xf numFmtId="9" fontId="26" fillId="3" borderId="50" xfId="0" applyNumberFormat="1" applyFont="1" applyFill="1" applyBorder="1" applyAlignment="1">
      <alignment horizontal="center" vertical="center" wrapText="1"/>
    </xf>
    <xf numFmtId="3" fontId="2" fillId="26" borderId="22" xfId="0" applyNumberFormat="1" applyFont="1" applyFill="1" applyBorder="1" applyAlignment="1">
      <alignment horizontal="center" vertical="center" wrapText="1"/>
    </xf>
    <xf numFmtId="3" fontId="2" fillId="26" borderId="20" xfId="0" applyNumberFormat="1" applyFont="1" applyFill="1" applyBorder="1" applyAlignment="1">
      <alignment horizontal="center" vertical="center" wrapText="1"/>
    </xf>
    <xf numFmtId="9" fontId="2" fillId="0" borderId="22" xfId="0" applyNumberFormat="1" applyFont="1" applyFill="1" applyBorder="1" applyAlignment="1">
      <alignment horizontal="center" vertical="center" wrapText="1"/>
    </xf>
    <xf numFmtId="0" fontId="0" fillId="10" borderId="0" xfId="0" applyFill="1" applyBorder="1" applyAlignment="1">
      <alignment vertical="center" wrapText="1"/>
    </xf>
    <xf numFmtId="3" fontId="2" fillId="18" borderId="46" xfId="0" applyNumberFormat="1" applyFont="1" applyFill="1" applyBorder="1" applyAlignment="1">
      <alignment horizontal="center" vertical="center" wrapText="1"/>
    </xf>
    <xf numFmtId="3" fontId="2" fillId="18" borderId="29" xfId="0" applyNumberFormat="1" applyFont="1" applyFill="1" applyBorder="1" applyAlignment="1">
      <alignment horizontal="center" vertical="center" wrapText="1"/>
    </xf>
    <xf numFmtId="3" fontId="50" fillId="5" borderId="22" xfId="0" applyNumberFormat="1" applyFont="1" applyFill="1" applyBorder="1" applyAlignment="1">
      <alignment horizontal="center" vertical="center" wrapText="1"/>
    </xf>
    <xf numFmtId="3" fontId="50" fillId="3" borderId="22" xfId="0" applyNumberFormat="1" applyFont="1" applyFill="1" applyBorder="1" applyAlignment="1">
      <alignment horizontal="center" vertical="center" wrapText="1"/>
    </xf>
    <xf numFmtId="3" fontId="50" fillId="3" borderId="116" xfId="0" applyNumberFormat="1" applyFont="1" applyFill="1" applyBorder="1" applyAlignment="1">
      <alignment horizontal="center" vertical="center" wrapText="1"/>
    </xf>
    <xf numFmtId="3" fontId="50" fillId="3" borderId="21" xfId="0" applyNumberFormat="1" applyFont="1" applyFill="1" applyBorder="1" applyAlignment="1">
      <alignment horizontal="center" vertical="center" wrapText="1"/>
    </xf>
    <xf numFmtId="3" fontId="50" fillId="3" borderId="163" xfId="0" applyNumberFormat="1" applyFont="1" applyFill="1" applyBorder="1" applyAlignment="1">
      <alignment horizontal="center" vertical="center" wrapText="1"/>
    </xf>
    <xf numFmtId="3" fontId="50" fillId="3" borderId="31" xfId="0" applyNumberFormat="1" applyFont="1" applyFill="1" applyBorder="1" applyAlignment="1">
      <alignment horizontal="center" vertical="center" wrapText="1"/>
    </xf>
    <xf numFmtId="3" fontId="46" fillId="3" borderId="22" xfId="0" applyNumberFormat="1" applyFont="1" applyFill="1" applyBorder="1" applyAlignment="1">
      <alignment horizontal="center" vertical="center" wrapText="1"/>
    </xf>
    <xf numFmtId="3" fontId="50" fillId="3" borderId="17" xfId="0" applyNumberFormat="1" applyFont="1" applyFill="1" applyBorder="1" applyAlignment="1">
      <alignment horizontal="center" vertical="center" wrapText="1"/>
    </xf>
    <xf numFmtId="3" fontId="50" fillId="3" borderId="114" xfId="0" applyNumberFormat="1" applyFont="1" applyFill="1" applyBorder="1" applyAlignment="1">
      <alignment horizontal="center" vertical="center" wrapText="1"/>
    </xf>
    <xf numFmtId="3" fontId="2" fillId="5" borderId="21" xfId="0" applyNumberFormat="1" applyFont="1" applyFill="1" applyBorder="1" applyAlignment="1">
      <alignment horizontal="center" vertical="center" wrapText="1"/>
    </xf>
    <xf numFmtId="3" fontId="2" fillId="5" borderId="17" xfId="0" applyNumberFormat="1" applyFont="1" applyFill="1" applyBorder="1" applyAlignment="1">
      <alignment horizontal="center" vertical="center" wrapText="1"/>
    </xf>
    <xf numFmtId="3" fontId="2" fillId="5" borderId="114" xfId="0" applyNumberFormat="1" applyFont="1" applyFill="1" applyBorder="1" applyAlignment="1">
      <alignment horizontal="center" vertical="center" wrapText="1"/>
    </xf>
    <xf numFmtId="3" fontId="2" fillId="5" borderId="47" xfId="0"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3" fontId="42" fillId="3" borderId="170" xfId="0" applyNumberFormat="1" applyFont="1" applyFill="1" applyBorder="1" applyAlignment="1">
      <alignment horizontal="center" vertical="center" wrapText="1"/>
    </xf>
    <xf numFmtId="3" fontId="2" fillId="3" borderId="171" xfId="0" applyNumberFormat="1" applyFont="1" applyFill="1" applyBorder="1" applyAlignment="1">
      <alignment horizontal="center" vertical="center" wrapText="1"/>
    </xf>
    <xf numFmtId="3" fontId="42" fillId="3" borderId="168" xfId="0" applyNumberFormat="1" applyFont="1" applyFill="1" applyBorder="1" applyAlignment="1">
      <alignment horizontal="center" vertical="center" wrapText="1"/>
    </xf>
    <xf numFmtId="3" fontId="42" fillId="3" borderId="172" xfId="0" applyNumberFormat="1" applyFont="1" applyFill="1" applyBorder="1" applyAlignment="1">
      <alignment horizontal="center" vertical="center" wrapText="1"/>
    </xf>
    <xf numFmtId="3" fontId="42" fillId="3" borderId="56" xfId="0" applyNumberFormat="1" applyFont="1" applyFill="1" applyBorder="1" applyAlignment="1">
      <alignment horizontal="center" vertical="center" wrapText="1"/>
    </xf>
    <xf numFmtId="9" fontId="2" fillId="3" borderId="172" xfId="0" applyNumberFormat="1" applyFont="1" applyFill="1" applyBorder="1" applyAlignment="1">
      <alignment horizontal="center" vertical="center" wrapText="1"/>
    </xf>
    <xf numFmtId="9" fontId="2" fillId="3" borderId="156" xfId="0" applyNumberFormat="1" applyFont="1" applyFill="1" applyBorder="1" applyAlignment="1">
      <alignment horizontal="center" vertical="center" wrapText="1"/>
    </xf>
    <xf numFmtId="9" fontId="26" fillId="3" borderId="156" xfId="0" applyNumberFormat="1" applyFont="1" applyFill="1" applyBorder="1" applyAlignment="1">
      <alignment horizontal="center" vertical="center" wrapText="1"/>
    </xf>
    <xf numFmtId="3" fontId="26" fillId="3" borderId="168" xfId="0" applyNumberFormat="1" applyFont="1" applyFill="1" applyBorder="1" applyAlignment="1">
      <alignment horizontal="center" vertical="center" wrapText="1"/>
    </xf>
    <xf numFmtId="3" fontId="26" fillId="3" borderId="173" xfId="0" applyNumberFormat="1" applyFont="1" applyFill="1" applyBorder="1" applyAlignment="1">
      <alignment horizontal="center" vertical="center" wrapText="1"/>
    </xf>
    <xf numFmtId="3" fontId="2" fillId="3" borderId="168" xfId="0" applyNumberFormat="1" applyFont="1" applyFill="1" applyBorder="1" applyAlignment="1">
      <alignment horizontal="center" vertical="center" wrapText="1"/>
    </xf>
    <xf numFmtId="3" fontId="2" fillId="3" borderId="174" xfId="0" applyNumberFormat="1" applyFont="1" applyFill="1" applyBorder="1" applyAlignment="1">
      <alignment horizontal="center" vertical="center" wrapText="1"/>
    </xf>
    <xf numFmtId="3" fontId="2" fillId="3" borderId="176" xfId="0" applyNumberFormat="1" applyFont="1" applyFill="1" applyBorder="1" applyAlignment="1">
      <alignment horizontal="center" vertical="center" wrapText="1"/>
    </xf>
    <xf numFmtId="3" fontId="1" fillId="7" borderId="175" xfId="0" applyNumberFormat="1" applyFont="1" applyFill="1" applyBorder="1" applyAlignment="1">
      <alignment horizontal="center" vertical="center" wrapText="1"/>
    </xf>
    <xf numFmtId="164" fontId="51" fillId="5" borderId="46" xfId="0" applyNumberFormat="1" applyFont="1" applyFill="1" applyBorder="1" applyAlignment="1">
      <alignment horizontal="center" vertical="center" wrapText="1"/>
    </xf>
    <xf numFmtId="0" fontId="1" fillId="5" borderId="88" xfId="0" applyFont="1" applyFill="1" applyBorder="1" applyAlignment="1">
      <alignment horizontal="right" vertical="center" wrapText="1"/>
    </xf>
    <xf numFmtId="0" fontId="1" fillId="5" borderId="137" xfId="0" applyFont="1" applyFill="1" applyBorder="1" applyAlignment="1">
      <alignment horizontal="right" vertical="center" wrapText="1"/>
    </xf>
    <xf numFmtId="0" fontId="6" fillId="11" borderId="7" xfId="1" applyFont="1" applyFill="1" applyBorder="1" applyAlignment="1">
      <alignment vertical="center" wrapText="1"/>
    </xf>
    <xf numFmtId="0" fontId="12" fillId="11" borderId="7" xfId="1" applyFont="1" applyFill="1" applyBorder="1" applyAlignment="1">
      <alignment vertical="center" wrapText="1"/>
    </xf>
    <xf numFmtId="0" fontId="1" fillId="0" borderId="69" xfId="0" applyFont="1" applyFill="1" applyBorder="1" applyAlignment="1">
      <alignment horizontal="right" vertical="center" wrapText="1"/>
    </xf>
    <xf numFmtId="0" fontId="1" fillId="0" borderId="138" xfId="0" applyFont="1" applyFill="1" applyBorder="1" applyAlignment="1">
      <alignment horizontal="right" vertical="center" wrapText="1"/>
    </xf>
    <xf numFmtId="0" fontId="1" fillId="9" borderId="69" xfId="0" applyFont="1" applyFill="1" applyBorder="1" applyAlignment="1">
      <alignment horizontal="right" vertical="center" wrapText="1"/>
    </xf>
    <xf numFmtId="0" fontId="1" fillId="9" borderId="138" xfId="0" applyFont="1" applyFill="1" applyBorder="1" applyAlignment="1">
      <alignment horizontal="right" vertical="center" wrapText="1"/>
    </xf>
    <xf numFmtId="0" fontId="11" fillId="9" borderId="69" xfId="0" applyFont="1" applyFill="1" applyBorder="1" applyAlignment="1">
      <alignment horizontal="right" vertical="center" wrapText="1"/>
    </xf>
    <xf numFmtId="0" fontId="11" fillId="9" borderId="138" xfId="0" applyFont="1" applyFill="1" applyBorder="1" applyAlignment="1">
      <alignment horizontal="right"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10" borderId="57" xfId="0" applyFont="1" applyFill="1" applyBorder="1" applyAlignment="1">
      <alignment horizontal="center" vertical="center" wrapText="1"/>
    </xf>
    <xf numFmtId="0" fontId="0" fillId="0" borderId="57" xfId="0" applyBorder="1" applyAlignment="1">
      <alignment vertical="center" wrapText="1"/>
    </xf>
    <xf numFmtId="0" fontId="0" fillId="0" borderId="58" xfId="0" applyBorder="1" applyAlignment="1">
      <alignment vertical="center" wrapText="1"/>
    </xf>
    <xf numFmtId="0" fontId="2" fillId="0" borderId="3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18" xfId="0" applyFont="1" applyBorder="1" applyAlignment="1">
      <alignment vertical="center" wrapText="1"/>
    </xf>
    <xf numFmtId="0" fontId="6" fillId="11" borderId="40" xfId="0" applyFont="1" applyFill="1" applyBorder="1" applyAlignment="1">
      <alignment vertical="center" wrapText="1"/>
    </xf>
    <xf numFmtId="0" fontId="6" fillId="11" borderId="7" xfId="0" applyFont="1" applyFill="1" applyBorder="1" applyAlignment="1">
      <alignment vertical="center" wrapText="1"/>
    </xf>
    <xf numFmtId="0" fontId="6" fillId="11" borderId="16" xfId="0" applyFont="1" applyFill="1" applyBorder="1" applyAlignment="1">
      <alignment vertical="center" wrapText="1"/>
    </xf>
    <xf numFmtId="0" fontId="7" fillId="6" borderId="41"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7" fillId="6" borderId="130"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6" fillId="11" borderId="72" xfId="0" applyFont="1" applyFill="1" applyBorder="1" applyAlignment="1">
      <alignment vertical="center" wrapText="1"/>
    </xf>
    <xf numFmtId="0" fontId="6" fillId="11" borderId="73" xfId="0" applyFont="1" applyFill="1" applyBorder="1" applyAlignment="1">
      <alignment vertical="center" wrapText="1"/>
    </xf>
    <xf numFmtId="0" fontId="6" fillId="11" borderId="9" xfId="0" applyFont="1" applyFill="1" applyBorder="1" applyAlignment="1">
      <alignment vertical="center" wrapText="1"/>
    </xf>
    <xf numFmtId="0" fontId="7" fillId="4" borderId="41" xfId="0" applyFont="1" applyFill="1" applyBorder="1" applyAlignment="1">
      <alignment horizontal="center" vertical="center" wrapText="1"/>
    </xf>
    <xf numFmtId="0" fontId="12" fillId="11" borderId="7" xfId="0" applyFont="1" applyFill="1" applyBorder="1" applyAlignment="1">
      <alignment vertical="center" wrapText="1"/>
    </xf>
    <xf numFmtId="0" fontId="12" fillId="11" borderId="16" xfId="0" applyFont="1" applyFill="1" applyBorder="1" applyAlignment="1">
      <alignment vertical="center" wrapText="1"/>
    </xf>
    <xf numFmtId="0" fontId="0" fillId="0" borderId="81" xfId="0" applyBorder="1" applyAlignment="1">
      <alignment vertical="center"/>
    </xf>
    <xf numFmtId="0" fontId="0" fillId="0" borderId="132" xfId="0" applyBorder="1" applyAlignment="1">
      <alignment vertical="center"/>
    </xf>
    <xf numFmtId="0" fontId="4" fillId="2" borderId="78" xfId="0" applyFont="1" applyFill="1" applyBorder="1" applyAlignment="1">
      <alignment horizontal="center" vertical="center" wrapText="1"/>
    </xf>
    <xf numFmtId="0" fontId="0" fillId="0" borderId="79" xfId="0" applyBorder="1" applyAlignment="1">
      <alignment horizontal="center" vertical="center" wrapText="1"/>
    </xf>
    <xf numFmtId="0" fontId="0" fillId="0" borderId="100" xfId="0" applyBorder="1" applyAlignment="1">
      <alignment horizontal="center" vertical="center" wrapText="1"/>
    </xf>
    <xf numFmtId="0" fontId="28" fillId="14" borderId="99" xfId="0" applyFont="1" applyFill="1" applyBorder="1" applyAlignment="1">
      <alignment horizontal="center" vertical="center" wrapText="1"/>
    </xf>
    <xf numFmtId="0" fontId="28" fillId="14" borderId="98" xfId="0" applyFont="1" applyFill="1" applyBorder="1" applyAlignment="1">
      <alignment horizontal="center" vertical="center" wrapText="1"/>
    </xf>
    <xf numFmtId="9" fontId="29" fillId="13" borderId="98" xfId="0" applyNumberFormat="1" applyFont="1" applyFill="1" applyBorder="1" applyAlignment="1">
      <alignment horizontal="center" vertical="center" wrapText="1"/>
    </xf>
    <xf numFmtId="9" fontId="29" fillId="13" borderId="97" xfId="0" applyNumberFormat="1" applyFont="1" applyFill="1" applyBorder="1" applyAlignment="1">
      <alignment horizontal="center" vertical="center" wrapText="1"/>
    </xf>
    <xf numFmtId="0" fontId="2" fillId="0" borderId="131" xfId="0" applyFont="1" applyBorder="1" applyAlignment="1">
      <alignment horizontal="center" vertical="center" wrapText="1"/>
    </xf>
    <xf numFmtId="0" fontId="2" fillId="0" borderId="132" xfId="0" applyFont="1" applyBorder="1" applyAlignment="1">
      <alignment horizontal="center" vertical="center" wrapText="1"/>
    </xf>
    <xf numFmtId="0" fontId="2" fillId="0" borderId="132" xfId="0" applyFont="1" applyBorder="1" applyAlignment="1">
      <alignment vertical="center" wrapText="1"/>
    </xf>
    <xf numFmtId="0" fontId="2" fillId="0" borderId="82" xfId="0" applyFont="1" applyBorder="1" applyAlignment="1">
      <alignment vertical="center" wrapText="1"/>
    </xf>
    <xf numFmtId="0" fontId="0" fillId="0" borderId="77" xfId="0" applyBorder="1" applyAlignment="1">
      <alignment vertical="center"/>
    </xf>
    <xf numFmtId="0" fontId="7" fillId="8" borderId="143" xfId="0" applyFont="1" applyFill="1" applyBorder="1" applyAlignment="1">
      <alignment vertical="center" wrapText="1"/>
    </xf>
    <xf numFmtId="0" fontId="7" fillId="8" borderId="135" xfId="0" applyFont="1" applyFill="1" applyBorder="1" applyAlignment="1">
      <alignment vertical="center" wrapText="1"/>
    </xf>
    <xf numFmtId="0" fontId="7" fillId="8" borderId="136" xfId="0" applyFont="1" applyFill="1" applyBorder="1" applyAlignment="1">
      <alignment vertical="center" wrapText="1"/>
    </xf>
    <xf numFmtId="0" fontId="14" fillId="7" borderId="96" xfId="0" applyFont="1" applyFill="1" applyBorder="1" applyAlignment="1">
      <alignment horizontal="center" vertical="center" wrapText="1"/>
    </xf>
    <xf numFmtId="0" fontId="14" fillId="7" borderId="30" xfId="0" applyFont="1" applyFill="1" applyBorder="1" applyAlignment="1">
      <alignment horizontal="center" vertical="center" wrapText="1"/>
    </xf>
    <xf numFmtId="0" fontId="14" fillId="7" borderId="134" xfId="0" applyFont="1" applyFill="1" applyBorder="1" applyAlignment="1">
      <alignment horizontal="center" vertical="center" wrapText="1"/>
    </xf>
    <xf numFmtId="0" fontId="1" fillId="9" borderId="139" xfId="0" applyFont="1" applyFill="1" applyBorder="1" applyAlignment="1">
      <alignment horizontal="right" vertical="center" wrapText="1"/>
    </xf>
    <xf numFmtId="0" fontId="1" fillId="9" borderId="140" xfId="0" applyFont="1" applyFill="1" applyBorder="1" applyAlignment="1">
      <alignment horizontal="right" vertical="center" wrapText="1"/>
    </xf>
    <xf numFmtId="0" fontId="1" fillId="0" borderId="69" xfId="0" applyFont="1" applyBorder="1" applyAlignment="1">
      <alignment horizontal="right" vertical="center" wrapText="1"/>
    </xf>
    <xf numFmtId="0" fontId="1" fillId="0" borderId="138" xfId="0" applyFont="1" applyBorder="1" applyAlignment="1">
      <alignment horizontal="right" vertical="center" wrapText="1"/>
    </xf>
    <xf numFmtId="0" fontId="4" fillId="0" borderId="2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82" xfId="0" applyFont="1" applyBorder="1" applyAlignment="1">
      <alignment horizontal="center" vertical="center" wrapText="1"/>
    </xf>
    <xf numFmtId="0" fontId="4" fillId="2" borderId="79" xfId="0" applyFont="1" applyFill="1" applyBorder="1" applyAlignment="1">
      <alignment horizontal="center" vertical="center" wrapText="1"/>
    </xf>
    <xf numFmtId="0" fontId="4" fillId="2" borderId="100" xfId="0" applyFont="1" applyFill="1" applyBorder="1" applyAlignment="1">
      <alignment horizontal="center" vertical="center" wrapText="1"/>
    </xf>
    <xf numFmtId="0" fontId="2" fillId="0" borderId="85" xfId="0" applyFont="1" applyBorder="1" applyAlignment="1">
      <alignment horizontal="left" vertical="center" wrapText="1"/>
    </xf>
    <xf numFmtId="0" fontId="2" fillId="0" borderId="76" xfId="0" applyFont="1" applyBorder="1" applyAlignment="1">
      <alignment horizontal="left" vertical="center" wrapText="1"/>
    </xf>
    <xf numFmtId="0" fontId="2" fillId="0" borderId="133" xfId="0" applyFont="1" applyBorder="1" applyAlignment="1">
      <alignment horizontal="left" vertical="center" wrapText="1"/>
    </xf>
    <xf numFmtId="0" fontId="11" fillId="9" borderId="70" xfId="0" applyFont="1" applyFill="1" applyBorder="1" applyAlignment="1">
      <alignment horizontal="right" vertical="center" wrapText="1"/>
    </xf>
    <xf numFmtId="0" fontId="29" fillId="13" borderId="98" xfId="0" applyFont="1" applyFill="1" applyBorder="1" applyAlignment="1">
      <alignment horizontal="center" vertical="center" wrapText="1"/>
    </xf>
    <xf numFmtId="0" fontId="29" fillId="13" borderId="97"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0" fillId="10" borderId="57" xfId="0" applyFill="1" applyBorder="1" applyAlignment="1">
      <alignment vertical="center" wrapText="1"/>
    </xf>
    <xf numFmtId="0" fontId="2" fillId="0" borderId="0" xfId="0" applyFont="1" applyBorder="1" applyAlignment="1">
      <alignment horizontal="left" vertical="center" wrapText="1"/>
    </xf>
    <xf numFmtId="0" fontId="0" fillId="0" borderId="0" xfId="0" applyBorder="1" applyAlignment="1">
      <alignment vertical="center" wrapText="1"/>
    </xf>
    <xf numFmtId="0" fontId="0" fillId="0" borderId="132" xfId="0" applyBorder="1" applyAlignment="1">
      <alignment vertical="center" wrapText="1"/>
    </xf>
    <xf numFmtId="0" fontId="4" fillId="0" borderId="18" xfId="0" applyFont="1" applyBorder="1" applyAlignment="1">
      <alignment horizontal="center" vertical="center" wrapText="1"/>
    </xf>
    <xf numFmtId="0" fontId="1" fillId="0" borderId="26"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 fillId="0" borderId="76" xfId="0" applyFont="1" applyBorder="1" applyAlignment="1">
      <alignment vertical="center" wrapText="1"/>
    </xf>
    <xf numFmtId="0" fontId="3" fillId="0" borderId="133" xfId="0" applyFont="1" applyBorder="1" applyAlignment="1">
      <alignment vertical="center" wrapText="1"/>
    </xf>
    <xf numFmtId="0" fontId="7" fillId="6" borderId="54" xfId="0" applyFont="1" applyFill="1" applyBorder="1" applyAlignment="1">
      <alignment horizontal="center" vertical="center" wrapText="1"/>
    </xf>
    <xf numFmtId="0" fontId="2" fillId="0" borderId="94"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35" xfId="0" applyFont="1" applyFill="1" applyBorder="1" applyAlignment="1">
      <alignment vertical="center" wrapText="1"/>
    </xf>
    <xf numFmtId="0" fontId="3" fillId="0" borderId="35" xfId="0" applyFont="1" applyBorder="1" applyAlignment="1">
      <alignment horizontal="center" vertical="center" wrapText="1"/>
    </xf>
    <xf numFmtId="0" fontId="3" fillId="0" borderId="82" xfId="0" applyFont="1" applyBorder="1" applyAlignment="1">
      <alignment horizontal="center" vertical="center" wrapText="1"/>
    </xf>
    <xf numFmtId="0" fontId="12" fillId="11" borderId="11" xfId="0" applyFont="1" applyFill="1" applyBorder="1" applyAlignment="1">
      <alignment vertical="center" wrapText="1"/>
    </xf>
    <xf numFmtId="0" fontId="4" fillId="0" borderId="2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2" fillId="11" borderId="10" xfId="0" applyFont="1" applyFill="1" applyBorder="1" applyAlignment="1">
      <alignment vertical="center" wrapText="1"/>
    </xf>
    <xf numFmtId="0" fontId="4" fillId="0" borderId="3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1" fillId="10" borderId="94" xfId="0" applyFont="1" applyFill="1" applyBorder="1" applyAlignment="1">
      <alignment horizontal="center" vertical="center" wrapText="1"/>
    </xf>
    <xf numFmtId="0" fontId="0" fillId="10" borderId="0" xfId="0" applyFill="1" applyBorder="1" applyAlignment="1">
      <alignment vertical="center" wrapText="1"/>
    </xf>
    <xf numFmtId="0" fontId="7" fillId="6" borderId="52" xfId="0" applyFont="1" applyFill="1" applyBorder="1" applyAlignment="1">
      <alignment horizontal="center" vertical="center" wrapText="1"/>
    </xf>
    <xf numFmtId="0" fontId="2" fillId="0" borderId="82" xfId="0" applyFont="1" applyBorder="1" applyAlignment="1">
      <alignment horizontal="center" vertical="center" wrapText="1"/>
    </xf>
    <xf numFmtId="0" fontId="4" fillId="13" borderId="26" xfId="0" applyFont="1" applyFill="1" applyBorder="1" applyAlignment="1">
      <alignment horizontal="center" vertical="center" wrapText="1"/>
    </xf>
    <xf numFmtId="0" fontId="9" fillId="13" borderId="35" xfId="0" applyFont="1" applyFill="1" applyBorder="1" applyAlignment="1">
      <alignment horizontal="center" vertical="center" wrapText="1"/>
    </xf>
    <xf numFmtId="0" fontId="9" fillId="13" borderId="18" xfId="0" applyFont="1" applyFill="1" applyBorder="1" applyAlignment="1">
      <alignment horizontal="center" vertical="center" wrapText="1"/>
    </xf>
    <xf numFmtId="0" fontId="6" fillId="11" borderId="37" xfId="0" applyFont="1" applyFill="1" applyBorder="1" applyAlignment="1">
      <alignment vertical="center" wrapText="1"/>
    </xf>
    <xf numFmtId="0" fontId="12" fillId="11" borderId="8" xfId="0" applyFont="1" applyFill="1" applyBorder="1" applyAlignment="1">
      <alignment vertical="center" wrapText="1"/>
    </xf>
    <xf numFmtId="0" fontId="12" fillId="11" borderId="9" xfId="0" applyFont="1" applyFill="1" applyBorder="1" applyAlignment="1">
      <alignment vertical="center" wrapText="1"/>
    </xf>
    <xf numFmtId="0" fontId="2" fillId="0" borderId="29" xfId="0" applyFont="1" applyBorder="1" applyAlignment="1">
      <alignment horizontal="left" vertical="center" wrapText="1"/>
    </xf>
    <xf numFmtId="0" fontId="2" fillId="0" borderId="33" xfId="0" applyFont="1" applyBorder="1" applyAlignment="1">
      <alignment horizontal="left" vertical="center" wrapText="1"/>
    </xf>
    <xf numFmtId="0" fontId="3" fillId="0" borderId="33" xfId="0" applyFont="1" applyBorder="1" applyAlignment="1">
      <alignment vertical="center" wrapText="1"/>
    </xf>
    <xf numFmtId="0" fontId="3" fillId="0" borderId="22" xfId="0" applyFont="1" applyBorder="1" applyAlignment="1">
      <alignment vertical="center" wrapText="1"/>
    </xf>
    <xf numFmtId="0" fontId="8" fillId="6" borderId="42" xfId="0" applyFont="1" applyFill="1" applyBorder="1" applyAlignment="1">
      <alignment horizontal="center" vertical="center" wrapText="1"/>
    </xf>
    <xf numFmtId="0" fontId="0" fillId="10" borderId="57" xfId="0" applyFill="1" applyBorder="1" applyAlignment="1">
      <alignment horizontal="center" vertical="center" wrapText="1"/>
    </xf>
    <xf numFmtId="0" fontId="0" fillId="0" borderId="57" xfId="0" applyBorder="1" applyAlignment="1">
      <alignment horizontal="center" vertical="center" wrapText="1"/>
    </xf>
    <xf numFmtId="0" fontId="3" fillId="0" borderId="3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10" borderId="57" xfId="0" applyFont="1" applyFill="1" applyBorder="1" applyAlignment="1">
      <alignment vertical="center" wrapText="1"/>
    </xf>
    <xf numFmtId="0" fontId="10" fillId="2" borderId="79"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 fillId="0" borderId="85" xfId="0" applyFont="1" applyBorder="1" applyAlignment="1">
      <alignment horizontal="center" vertical="center" wrapText="1"/>
    </xf>
    <xf numFmtId="0" fontId="2" fillId="0" borderId="76" xfId="0" applyFont="1" applyBorder="1" applyAlignment="1">
      <alignment horizontal="center" vertical="center" wrapText="1"/>
    </xf>
    <xf numFmtId="0" fontId="1" fillId="0" borderId="76" xfId="0" applyFont="1" applyBorder="1" applyAlignment="1">
      <alignment horizontal="center" vertical="center" wrapText="1"/>
    </xf>
    <xf numFmtId="0" fontId="2" fillId="0" borderId="86" xfId="0" applyFont="1" applyBorder="1" applyAlignment="1">
      <alignment horizontal="center" vertical="center" wrapText="1"/>
    </xf>
    <xf numFmtId="0" fontId="4" fillId="10" borderId="56" xfId="0" applyFont="1" applyFill="1" applyBorder="1" applyAlignment="1">
      <alignment horizontal="center" vertical="center" wrapText="1"/>
    </xf>
    <xf numFmtId="0" fontId="4" fillId="10" borderId="57" xfId="0" applyFont="1" applyFill="1" applyBorder="1" applyAlignment="1">
      <alignment horizontal="center" vertical="center" wrapText="1"/>
    </xf>
    <xf numFmtId="0" fontId="1" fillId="0" borderId="57" xfId="0" applyFont="1" applyBorder="1" applyAlignment="1">
      <alignment horizontal="center" vertical="center" wrapText="1"/>
    </xf>
    <xf numFmtId="0" fontId="0" fillId="0" borderId="58" xfId="0" applyBorder="1" applyAlignment="1">
      <alignment horizontal="center" vertical="center" wrapText="1"/>
    </xf>
    <xf numFmtId="0" fontId="7" fillId="6"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2" xfId="0" applyBorder="1" applyAlignment="1">
      <alignment horizontal="center" vertical="center" wrapText="1"/>
    </xf>
    <xf numFmtId="0" fontId="2" fillId="3" borderId="32"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0" borderId="10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69" xfId="0" applyFont="1" applyFill="1" applyBorder="1" applyAlignment="1">
      <alignment vertical="center" wrapText="1"/>
    </xf>
    <xf numFmtId="0" fontId="12" fillId="11" borderId="73" xfId="0" applyFont="1" applyFill="1" applyBorder="1" applyAlignment="1">
      <alignment vertical="center" wrapText="1"/>
    </xf>
    <xf numFmtId="0" fontId="12" fillId="11" borderId="71" xfId="0" applyFont="1" applyFill="1" applyBorder="1" applyAlignment="1">
      <alignment vertical="center" wrapText="1"/>
    </xf>
    <xf numFmtId="0" fontId="2" fillId="0" borderId="32"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30" fillId="13" borderId="36" xfId="0" applyFont="1" applyFill="1" applyBorder="1" applyAlignment="1">
      <alignment horizontal="center" vertical="center" wrapText="1"/>
    </xf>
    <xf numFmtId="0" fontId="31" fillId="13" borderId="11" xfId="0" applyFont="1" applyFill="1" applyBorder="1" applyAlignment="1">
      <alignment vertical="center" wrapText="1"/>
    </xf>
    <xf numFmtId="0" fontId="32" fillId="13" borderId="95" xfId="0" applyFont="1" applyFill="1" applyBorder="1" applyAlignment="1">
      <alignment vertical="center" wrapText="1"/>
    </xf>
    <xf numFmtId="0" fontId="32" fillId="13" borderId="60" xfId="0" applyFont="1" applyFill="1" applyBorder="1" applyAlignment="1">
      <alignment vertical="center" wrapText="1"/>
    </xf>
    <xf numFmtId="0" fontId="2" fillId="3" borderId="91" xfId="0" applyFont="1" applyFill="1" applyBorder="1" applyAlignment="1">
      <alignment horizontal="center" vertical="center" wrapText="1"/>
    </xf>
    <xf numFmtId="0" fontId="2" fillId="0" borderId="101" xfId="0" applyFont="1" applyBorder="1" applyAlignment="1">
      <alignment horizontal="center" vertical="center" wrapText="1"/>
    </xf>
    <xf numFmtId="0" fontId="2" fillId="0" borderId="50" xfId="0" applyFont="1" applyBorder="1" applyAlignment="1">
      <alignment horizontal="center" vertical="center" wrapText="1"/>
    </xf>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 fillId="13" borderId="160"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5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0" fillId="13" borderId="166" xfId="0" applyFont="1" applyFill="1" applyBorder="1" applyAlignment="1">
      <alignment horizontal="center" vertical="center" wrapText="1"/>
    </xf>
    <xf numFmtId="0" fontId="31" fillId="13" borderId="167" xfId="0" applyFont="1" applyFill="1" applyBorder="1" applyAlignment="1">
      <alignment vertical="center" wrapText="1"/>
    </xf>
    <xf numFmtId="0" fontId="2" fillId="13" borderId="32" xfId="0" applyFont="1" applyFill="1" applyBorder="1" applyAlignment="1">
      <alignment horizontal="center" vertical="center" wrapText="1"/>
    </xf>
    <xf numFmtId="0" fontId="2" fillId="0" borderId="32" xfId="0" applyFont="1" applyBorder="1" applyAlignment="1">
      <alignment horizontal="center" vertical="center" wrapText="1"/>
    </xf>
    <xf numFmtId="0" fontId="38" fillId="15" borderId="120" xfId="0" applyFont="1" applyFill="1" applyBorder="1" applyAlignment="1">
      <alignment horizontal="center" vertical="center" wrapText="1"/>
    </xf>
    <xf numFmtId="0" fontId="39" fillId="0" borderId="120" xfId="0" applyFont="1" applyBorder="1" applyAlignment="1">
      <alignment horizontal="center" vertical="center" wrapText="1"/>
    </xf>
    <xf numFmtId="0" fontId="7" fillId="6" borderId="117" xfId="0" applyFont="1" applyFill="1" applyBorder="1" applyAlignment="1">
      <alignment horizontal="center" vertical="center" wrapText="1"/>
    </xf>
    <xf numFmtId="0" fontId="8" fillId="6" borderId="110" xfId="0" applyFont="1" applyFill="1" applyBorder="1" applyAlignment="1">
      <alignment horizontal="center" vertical="center" wrapText="1"/>
    </xf>
    <xf numFmtId="0" fontId="7" fillId="4" borderId="111" xfId="0" applyFont="1" applyFill="1" applyBorder="1" applyAlignment="1">
      <alignment horizontal="center" vertical="center" wrapText="1"/>
    </xf>
    <xf numFmtId="0" fontId="8" fillId="4" borderId="110" xfId="0" applyFont="1" applyFill="1" applyBorder="1" applyAlignment="1">
      <alignment horizontal="center" vertical="center" wrapText="1"/>
    </xf>
    <xf numFmtId="0" fontId="7" fillId="16" borderId="111" xfId="0" applyFont="1" applyFill="1" applyBorder="1" applyAlignment="1">
      <alignment horizontal="center" vertical="center" wrapText="1"/>
    </xf>
    <xf numFmtId="0" fontId="8" fillId="16" borderId="111" xfId="0" applyFont="1" applyFill="1" applyBorder="1" applyAlignment="1">
      <alignment horizontal="center" vertical="center" wrapText="1"/>
    </xf>
    <xf numFmtId="0" fontId="38" fillId="15" borderId="123" xfId="0" applyFont="1" applyFill="1" applyBorder="1" applyAlignment="1">
      <alignment horizontal="center" vertical="center" wrapText="1"/>
    </xf>
    <xf numFmtId="0" fontId="7" fillId="6" borderId="110" xfId="0" applyFont="1" applyFill="1" applyBorder="1" applyAlignment="1">
      <alignment horizontal="center" vertical="center" wrapText="1"/>
    </xf>
    <xf numFmtId="0" fontId="7" fillId="4" borderId="109" xfId="0" applyFont="1" applyFill="1" applyBorder="1" applyAlignment="1">
      <alignment horizontal="center" vertical="center" wrapText="1"/>
    </xf>
    <xf numFmtId="0" fontId="7" fillId="4" borderId="110" xfId="0" applyFont="1" applyFill="1" applyBorder="1" applyAlignment="1">
      <alignment horizontal="center" vertical="center" wrapText="1"/>
    </xf>
    <xf numFmtId="0" fontId="7" fillId="6" borderId="109" xfId="0" applyFont="1" applyFill="1" applyBorder="1" applyAlignment="1">
      <alignment horizontal="center" vertical="center" wrapText="1"/>
    </xf>
    <xf numFmtId="0" fontId="7" fillId="6" borderId="124" xfId="0" applyFont="1" applyFill="1" applyBorder="1" applyAlignment="1">
      <alignment horizontal="center" vertical="center" wrapText="1"/>
    </xf>
    <xf numFmtId="0" fontId="14" fillId="8" borderId="105" xfId="0" applyFont="1" applyFill="1" applyBorder="1" applyAlignment="1">
      <alignment vertical="center" wrapText="1"/>
    </xf>
    <xf numFmtId="0" fontId="0" fillId="8" borderId="89" xfId="0" applyFill="1" applyBorder="1" applyAlignment="1">
      <alignment vertical="center" wrapText="1"/>
    </xf>
    <xf numFmtId="0" fontId="0" fillId="8" borderId="125" xfId="0" applyFill="1" applyBorder="1" applyAlignment="1">
      <alignment vertical="center" wrapText="1"/>
    </xf>
    <xf numFmtId="0" fontId="8" fillId="16" borderId="110" xfId="0" applyFont="1" applyFill="1" applyBorder="1" applyAlignment="1">
      <alignment horizontal="center" vertical="center" wrapText="1"/>
    </xf>
    <xf numFmtId="0" fontId="7" fillId="6" borderId="111" xfId="0" applyFont="1" applyFill="1" applyBorder="1" applyAlignment="1">
      <alignment horizontal="center" vertical="center" wrapText="1"/>
    </xf>
    <xf numFmtId="0" fontId="8" fillId="6" borderId="111" xfId="0" applyFont="1" applyFill="1" applyBorder="1" applyAlignment="1">
      <alignment horizontal="center" vertical="center" wrapText="1"/>
    </xf>
    <xf numFmtId="0" fontId="38" fillId="15" borderId="112" xfId="0" applyFont="1" applyFill="1" applyBorder="1" applyAlignment="1">
      <alignment horizontal="center" vertical="center" wrapText="1"/>
    </xf>
    <xf numFmtId="0" fontId="39" fillId="0" borderId="112" xfId="0" applyFont="1" applyBorder="1" applyAlignment="1">
      <alignment horizontal="center" vertical="center" wrapText="1"/>
    </xf>
    <xf numFmtId="0" fontId="8" fillId="4" borderId="111" xfId="0" applyFont="1" applyFill="1" applyBorder="1" applyAlignment="1">
      <alignment horizontal="center" vertical="center" wrapText="1"/>
    </xf>
    <xf numFmtId="0" fontId="7" fillId="16" borderId="109" xfId="0" applyFont="1" applyFill="1" applyBorder="1" applyAlignment="1">
      <alignment horizontal="center" vertical="center" wrapText="1"/>
    </xf>
    <xf numFmtId="0" fontId="7" fillId="16" borderId="110" xfId="0" applyFont="1" applyFill="1" applyBorder="1" applyAlignment="1">
      <alignment horizontal="center" vertical="center" wrapText="1"/>
    </xf>
    <xf numFmtId="0" fontId="25" fillId="5" borderId="103" xfId="0" applyFont="1" applyFill="1" applyBorder="1" applyAlignment="1">
      <alignment horizontal="left" vertical="center" wrapText="1"/>
    </xf>
    <xf numFmtId="0" fontId="40" fillId="5" borderId="104" xfId="0" applyFont="1" applyFill="1" applyBorder="1" applyAlignment="1">
      <alignment horizontal="left" vertical="center" wrapText="1"/>
    </xf>
    <xf numFmtId="0" fontId="38" fillId="15" borderId="120" xfId="1" applyFont="1" applyFill="1" applyBorder="1" applyAlignment="1">
      <alignment horizontal="center" vertical="center" wrapText="1"/>
    </xf>
    <xf numFmtId="0" fontId="39" fillId="0" borderId="120" xfId="1" applyFont="1" applyBorder="1" applyAlignment="1">
      <alignment horizontal="center" vertical="center" wrapText="1"/>
    </xf>
    <xf numFmtId="0" fontId="7" fillId="6" borderId="117" xfId="1" applyFont="1" applyFill="1" applyBorder="1" applyAlignment="1">
      <alignment horizontal="center" vertical="center" wrapText="1"/>
    </xf>
    <xf numFmtId="0" fontId="8" fillId="6" borderId="110" xfId="1" applyFont="1" applyFill="1" applyBorder="1" applyAlignment="1">
      <alignment horizontal="center" vertical="center" wrapText="1"/>
    </xf>
    <xf numFmtId="0" fontId="14" fillId="8" borderId="105" xfId="1" applyFont="1" applyFill="1" applyBorder="1" applyAlignment="1">
      <alignment vertical="center" wrapText="1"/>
    </xf>
    <xf numFmtId="0" fontId="3" fillId="8" borderId="89" xfId="1" applyFill="1" applyBorder="1" applyAlignment="1">
      <alignment vertical="center" wrapText="1"/>
    </xf>
    <xf numFmtId="0" fontId="3" fillId="8" borderId="125" xfId="1" applyFill="1" applyBorder="1" applyAlignment="1">
      <alignment vertical="center" wrapText="1"/>
    </xf>
    <xf numFmtId="0" fontId="38" fillId="15" borderId="112" xfId="1" applyFont="1" applyFill="1" applyBorder="1" applyAlignment="1">
      <alignment horizontal="center" vertical="center" wrapText="1"/>
    </xf>
    <xf numFmtId="0" fontId="39" fillId="0" borderId="112" xfId="1" applyFont="1" applyBorder="1" applyAlignment="1">
      <alignment horizontal="center" vertical="center" wrapText="1"/>
    </xf>
    <xf numFmtId="0" fontId="7" fillId="6" borderId="111" xfId="1" applyFont="1" applyFill="1" applyBorder="1" applyAlignment="1">
      <alignment horizontal="center" vertical="center" wrapText="1"/>
    </xf>
    <xf numFmtId="0" fontId="7" fillId="4" borderId="109" xfId="1" applyFont="1" applyFill="1" applyBorder="1" applyAlignment="1">
      <alignment horizontal="center" vertical="center" wrapText="1"/>
    </xf>
    <xf numFmtId="0" fontId="7" fillId="4" borderId="110" xfId="1" applyFont="1" applyFill="1" applyBorder="1" applyAlignment="1">
      <alignment horizontal="center" vertical="center" wrapText="1"/>
    </xf>
    <xf numFmtId="0" fontId="7" fillId="4" borderId="111" xfId="1" applyFont="1" applyFill="1" applyBorder="1" applyAlignment="1">
      <alignment horizontal="center" vertical="center" wrapText="1"/>
    </xf>
    <xf numFmtId="0" fontId="8" fillId="4" borderId="110" xfId="1" applyFont="1" applyFill="1" applyBorder="1" applyAlignment="1">
      <alignment horizontal="center" vertical="center" wrapText="1"/>
    </xf>
    <xf numFmtId="0" fontId="8" fillId="4" borderId="111" xfId="1" applyFont="1" applyFill="1" applyBorder="1" applyAlignment="1">
      <alignment horizontal="center" vertical="center" wrapText="1"/>
    </xf>
    <xf numFmtId="0" fontId="8" fillId="6" borderId="111" xfId="1" applyFont="1" applyFill="1" applyBorder="1" applyAlignment="1">
      <alignment horizontal="center" vertical="center" wrapText="1"/>
    </xf>
    <xf numFmtId="0" fontId="38" fillId="15" borderId="123" xfId="1" applyFont="1" applyFill="1" applyBorder="1" applyAlignment="1">
      <alignment horizontal="center" vertical="center" wrapText="1"/>
    </xf>
    <xf numFmtId="0" fontId="7" fillId="6" borderId="110" xfId="1" applyFont="1" applyFill="1" applyBorder="1" applyAlignment="1">
      <alignment horizontal="center" vertical="center" wrapText="1"/>
    </xf>
    <xf numFmtId="0" fontId="7" fillId="6" borderId="109" xfId="1" applyFont="1" applyFill="1" applyBorder="1" applyAlignment="1">
      <alignment horizontal="center" vertical="center" wrapText="1"/>
    </xf>
    <xf numFmtId="0" fontId="7" fillId="6" borderId="124" xfId="1" applyFont="1" applyFill="1" applyBorder="1" applyAlignment="1">
      <alignment horizontal="center" vertical="center" wrapText="1"/>
    </xf>
  </cellXfs>
  <cellStyles count="4">
    <cellStyle name="Comma 2" xfId="2"/>
    <cellStyle name="Normal" xfId="0" builtinId="0"/>
    <cellStyle name="Normal 2" xfId="1"/>
    <cellStyle name="Percent 2" xfId="3"/>
  </cellStyles>
  <dxfs count="0"/>
  <tableStyles count="0" defaultTableStyle="TableStyleMedium2" defaultPivotStyle="PivotStyleLight16"/>
  <colors>
    <mruColors>
      <color rgb="FF65B134"/>
      <color rgb="FFFDEEDF"/>
      <color rgb="FF538135"/>
      <color rgb="FF627AC6"/>
      <color rgb="FFA75A0A"/>
      <color rgb="FFF4A14E"/>
      <color rgb="FF2D3F7B"/>
      <color rgb="FFBE2C2C"/>
      <color rgb="FFFFFF99"/>
      <color rgb="FFECF8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OUTCOME</a:t>
            </a:r>
            <a:r>
              <a:rPr lang="en-GB" sz="900" baseline="0">
                <a:solidFill>
                  <a:schemeClr val="bg1">
                    <a:lumMod val="50000"/>
                  </a:schemeClr>
                </a:solidFill>
              </a:rPr>
              <a:t> INDICATOR 1a</a:t>
            </a:r>
            <a:r>
              <a:rPr lang="en-GB" sz="900">
                <a:solidFill>
                  <a:schemeClr val="bg1">
                    <a:lumMod val="50000"/>
                  </a:schemeClr>
                </a:solidFill>
              </a:rPr>
              <a:t/>
            </a:r>
            <a:br>
              <a:rPr lang="en-GB" sz="900">
                <a:solidFill>
                  <a:schemeClr val="bg1">
                    <a:lumMod val="50000"/>
                  </a:schemeClr>
                </a:solidFill>
              </a:rPr>
            </a:br>
            <a:r>
              <a:rPr lang="en-GB" sz="1100">
                <a:solidFill>
                  <a:srgbClr val="2D3F7B"/>
                </a:solidFill>
              </a:rPr>
              <a:t>Cumulative total net benefit (US$)</a:t>
            </a:r>
          </a:p>
        </c:rich>
      </c:tx>
      <c:overlay val="0"/>
    </c:title>
    <c:autoTitleDeleted val="0"/>
    <c:plotArea>
      <c:layout/>
      <c:barChart>
        <c:barDir val="col"/>
        <c:grouping val="clustered"/>
        <c:varyColors val="0"/>
        <c:ser>
          <c:idx val="0"/>
          <c:order val="0"/>
          <c:tx>
            <c:strRef>
              <c:f>SSW!$E$297</c:f>
              <c:strCache>
                <c:ptCount val="1"/>
                <c:pt idx="0">
                  <c:v>Planned</c:v>
                </c:pt>
              </c:strCache>
            </c:strRef>
          </c:tx>
          <c:spPr>
            <a:solidFill>
              <a:srgbClr val="A75A0A"/>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SSW!$F$297:$R$297</c:f>
              <c:numCache>
                <c:formatCode>#,##0</c:formatCode>
                <c:ptCount val="13"/>
                <c:pt idx="0">
                  <c:v>0</c:v>
                </c:pt>
                <c:pt idx="1">
                  <c:v>0</c:v>
                </c:pt>
                <c:pt idx="2">
                  <c:v>0</c:v>
                </c:pt>
                <c:pt idx="3">
                  <c:v>0</c:v>
                </c:pt>
                <c:pt idx="4">
                  <c:v>0</c:v>
                </c:pt>
                <c:pt idx="5">
                  <c:v>0</c:v>
                </c:pt>
                <c:pt idx="6">
                  <c:v>7500000</c:v>
                </c:pt>
                <c:pt idx="7">
                  <c:v>15000000</c:v>
                </c:pt>
                <c:pt idx="8">
                  <c:v>20000000</c:v>
                </c:pt>
                <c:pt idx="9">
                  <c:v>20000000</c:v>
                </c:pt>
                <c:pt idx="10">
                  <c:v>20000000</c:v>
                </c:pt>
                <c:pt idx="11">
                  <c:v>20000000</c:v>
                </c:pt>
                <c:pt idx="12">
                  <c:v>20000000</c:v>
                </c:pt>
              </c:numCache>
            </c:numRef>
          </c:val>
        </c:ser>
        <c:ser>
          <c:idx val="1"/>
          <c:order val="1"/>
          <c:tx>
            <c:strRef>
              <c:f>SSW!$E$298</c:f>
              <c:strCache>
                <c:ptCount val="1"/>
                <c:pt idx="0">
                  <c:v>Achieved</c:v>
                </c:pt>
              </c:strCache>
            </c:strRef>
          </c:tx>
          <c:spPr>
            <a:solidFill>
              <a:srgbClr val="65B134"/>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SSW!$F$298:$R$298</c:f>
              <c:numCache>
                <c:formatCode>#,##0</c:formatCode>
                <c:ptCount val="13"/>
                <c:pt idx="0">
                  <c:v>0</c:v>
                </c:pt>
                <c:pt idx="1">
                  <c:v>0</c:v>
                </c:pt>
                <c:pt idx="2">
                  <c:v>0</c:v>
                </c:pt>
                <c:pt idx="3">
                  <c:v>0</c:v>
                </c:pt>
                <c:pt idx="4">
                  <c:v>0</c:v>
                </c:pt>
                <c:pt idx="5">
                  <c:v>224000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40"/>
        <c:overlap val="40"/>
        <c:axId val="74798208"/>
        <c:axId val="74799744"/>
      </c:barChart>
      <c:catAx>
        <c:axId val="74798208"/>
        <c:scaling>
          <c:orientation val="minMax"/>
        </c:scaling>
        <c:delete val="0"/>
        <c:axPos val="b"/>
        <c:numFmt formatCode="General" sourceLinked="0"/>
        <c:majorTickMark val="none"/>
        <c:minorTickMark val="none"/>
        <c:tickLblPos val="nextTo"/>
        <c:txPr>
          <a:bodyPr/>
          <a:lstStyle/>
          <a:p>
            <a:pPr>
              <a:defRPr sz="900"/>
            </a:pPr>
            <a:endParaRPr lang="en-US"/>
          </a:p>
        </c:txPr>
        <c:crossAx val="74799744"/>
        <c:crosses val="autoZero"/>
        <c:auto val="1"/>
        <c:lblAlgn val="ctr"/>
        <c:lblOffset val="100"/>
        <c:noMultiLvlLbl val="0"/>
      </c:catAx>
      <c:valAx>
        <c:axId val="74799744"/>
        <c:scaling>
          <c:orientation val="minMax"/>
        </c:scaling>
        <c:delete val="0"/>
        <c:axPos val="l"/>
        <c:majorGridlines>
          <c:spPr>
            <a:ln>
              <a:solidFill>
                <a:srgbClr val="E3E7F5"/>
              </a:solidFill>
            </a:ln>
          </c:spPr>
        </c:majorGridlines>
        <c:numFmt formatCode="#,##0" sourceLinked="1"/>
        <c:majorTickMark val="none"/>
        <c:minorTickMark val="none"/>
        <c:tickLblPos val="nextTo"/>
        <c:txPr>
          <a:bodyPr/>
          <a:lstStyle/>
          <a:p>
            <a:pPr>
              <a:defRPr sz="800"/>
            </a:pPr>
            <a:endParaRPr lang="en-US"/>
          </a:p>
        </c:txPr>
        <c:crossAx val="74798208"/>
        <c:crosses val="autoZero"/>
        <c:crossBetween val="between"/>
      </c:valAx>
      <c:spPr>
        <a:ln>
          <a:solidFill>
            <a:srgbClr val="E3E7F5"/>
          </a:solidFill>
        </a:ln>
      </c:spPr>
    </c:plotArea>
    <c:legend>
      <c:legendPos val="r"/>
      <c:overlay val="0"/>
      <c:txPr>
        <a:bodyPr/>
        <a:lstStyle/>
        <a:p>
          <a:pPr>
            <a:defRPr sz="9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OUTCOME INDICATOR 2</a:t>
            </a:r>
            <a:br>
              <a:rPr lang="en-GB" sz="900">
                <a:solidFill>
                  <a:schemeClr val="bg1">
                    <a:lumMod val="50000"/>
                  </a:schemeClr>
                </a:solidFill>
              </a:rPr>
            </a:br>
            <a:r>
              <a:rPr lang="en-GB" sz="1100">
                <a:solidFill>
                  <a:srgbClr val="2D3F7B"/>
                </a:solidFill>
              </a:rPr>
              <a:t>Cumulative</a:t>
            </a:r>
            <a:r>
              <a:rPr lang="en-GB" sz="1100" baseline="0">
                <a:solidFill>
                  <a:srgbClr val="2D3F7B"/>
                </a:solidFill>
              </a:rPr>
              <a:t> (US$): (a) grantee matched funding; (b) third party funding; and (c) funding facilitated by </a:t>
            </a:r>
            <a:r>
              <a:rPr lang="en-GB" sz="1100" i="1" baseline="0">
                <a:solidFill>
                  <a:srgbClr val="2D3F7B"/>
                </a:solidFill>
              </a:rPr>
              <a:t>AECF Connect</a:t>
            </a:r>
            <a:r>
              <a:rPr lang="en-GB" sz="1100" baseline="0">
                <a:solidFill>
                  <a:srgbClr val="2D3F7B"/>
                </a:solidFill>
              </a:rPr>
              <a:t> </a:t>
            </a:r>
            <a:endParaRPr lang="en-GB" sz="1100">
              <a:solidFill>
                <a:srgbClr val="2D3F7B"/>
              </a:solidFill>
            </a:endParaRPr>
          </a:p>
        </c:rich>
      </c:tx>
      <c:overlay val="0"/>
    </c:title>
    <c:autoTitleDeleted val="0"/>
    <c:plotArea>
      <c:layout/>
      <c:barChart>
        <c:barDir val="col"/>
        <c:grouping val="clustered"/>
        <c:varyColors val="0"/>
        <c:ser>
          <c:idx val="0"/>
          <c:order val="0"/>
          <c:tx>
            <c:strRef>
              <c:f>SSW!$D$309:$E$309</c:f>
              <c:strCache>
                <c:ptCount val="1"/>
                <c:pt idx="0">
                  <c:v>Planned a) Grantee matched</c:v>
                </c:pt>
              </c:strCache>
            </c:strRef>
          </c:tx>
          <c:spPr>
            <a:solidFill>
              <a:srgbClr val="65B134"/>
            </a:solidFill>
          </c:spPr>
          <c:invertIfNegative val="0"/>
          <c:cat>
            <c:strRef>
              <c:f>SSW!$F$308:$R$308</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SSW!$F$309:$R$309</c:f>
              <c:numCache>
                <c:formatCode>#,##0.00</c:formatCode>
                <c:ptCount val="13"/>
                <c:pt idx="0">
                  <c:v>0</c:v>
                </c:pt>
                <c:pt idx="1">
                  <c:v>0</c:v>
                </c:pt>
                <c:pt idx="2">
                  <c:v>0</c:v>
                </c:pt>
                <c:pt idx="3">
                  <c:v>0</c:v>
                </c:pt>
                <c:pt idx="4">
                  <c:v>0</c:v>
                </c:pt>
                <c:pt idx="5">
                  <c:v>1731000</c:v>
                </c:pt>
                <c:pt idx="6">
                  <c:v>0</c:v>
                </c:pt>
                <c:pt idx="7">
                  <c:v>0</c:v>
                </c:pt>
                <c:pt idx="8">
                  <c:v>0</c:v>
                </c:pt>
                <c:pt idx="9">
                  <c:v>0</c:v>
                </c:pt>
                <c:pt idx="10">
                  <c:v>0</c:v>
                </c:pt>
                <c:pt idx="11">
                  <c:v>0</c:v>
                </c:pt>
                <c:pt idx="12">
                  <c:v>0</c:v>
                </c:pt>
              </c:numCache>
            </c:numRef>
          </c:val>
        </c:ser>
        <c:ser>
          <c:idx val="1"/>
          <c:order val="1"/>
          <c:tx>
            <c:strRef>
              <c:f>SSW!$D$310:$E$310</c:f>
              <c:strCache>
                <c:ptCount val="1"/>
                <c:pt idx="0">
                  <c:v>Planned b) Third party</c:v>
                </c:pt>
              </c:strCache>
            </c:strRef>
          </c:tx>
          <c:spPr>
            <a:solidFill>
              <a:srgbClr val="538135"/>
            </a:solidFill>
          </c:spPr>
          <c:invertIfNegative val="0"/>
          <c:cat>
            <c:strRef>
              <c:f>SSW!$F$308:$R$308</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SSW!$F$310:$R$310</c:f>
              <c:numCache>
                <c:formatCode>#,##0.00</c:formatCode>
                <c:ptCount val="13"/>
                <c:pt idx="0">
                  <c:v>0</c:v>
                </c:pt>
                <c:pt idx="1">
                  <c:v>0</c:v>
                </c:pt>
                <c:pt idx="2">
                  <c:v>0</c:v>
                </c:pt>
                <c:pt idx="3">
                  <c:v>0</c:v>
                </c:pt>
                <c:pt idx="4">
                  <c:v>0</c:v>
                </c:pt>
                <c:pt idx="5">
                  <c:v>50000</c:v>
                </c:pt>
                <c:pt idx="6">
                  <c:v>0</c:v>
                </c:pt>
                <c:pt idx="7">
                  <c:v>0</c:v>
                </c:pt>
                <c:pt idx="8">
                  <c:v>0</c:v>
                </c:pt>
                <c:pt idx="9">
                  <c:v>0</c:v>
                </c:pt>
                <c:pt idx="10">
                  <c:v>0</c:v>
                </c:pt>
                <c:pt idx="11">
                  <c:v>0</c:v>
                </c:pt>
                <c:pt idx="12">
                  <c:v>0</c:v>
                </c:pt>
              </c:numCache>
            </c:numRef>
          </c:val>
        </c:ser>
        <c:ser>
          <c:idx val="2"/>
          <c:order val="2"/>
          <c:tx>
            <c:strRef>
              <c:f>SSW!$D$311:$E$311</c:f>
              <c:strCache>
                <c:ptCount val="1"/>
                <c:pt idx="0">
                  <c:v>Planned c) AECF Connect</c:v>
                </c:pt>
              </c:strCache>
            </c:strRef>
          </c:tx>
          <c:spPr>
            <a:solidFill>
              <a:srgbClr val="0C551D"/>
            </a:solidFill>
          </c:spPr>
          <c:invertIfNegative val="0"/>
          <c:cat>
            <c:strRef>
              <c:f>SSW!$F$308:$R$308</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SSW!$F$311:$R$311</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SSW!$D$312:$E$312</c:f>
              <c:strCache>
                <c:ptCount val="1"/>
                <c:pt idx="0">
                  <c:v>Achieved a) Grantee matched</c:v>
                </c:pt>
              </c:strCache>
            </c:strRef>
          </c:tx>
          <c:spPr>
            <a:solidFill>
              <a:srgbClr val="A75A0A"/>
            </a:solidFill>
          </c:spPr>
          <c:invertIfNegative val="0"/>
          <c:cat>
            <c:strRef>
              <c:f>SSW!$F$308:$R$308</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SSW!$F$312:$R$312</c:f>
              <c:numCache>
                <c:formatCode>#,##0.00</c:formatCode>
                <c:ptCount val="13"/>
                <c:pt idx="0">
                  <c:v>0</c:v>
                </c:pt>
                <c:pt idx="1">
                  <c:v>0</c:v>
                </c:pt>
                <c:pt idx="2">
                  <c:v>0</c:v>
                </c:pt>
                <c:pt idx="3">
                  <c:v>0</c:v>
                </c:pt>
                <c:pt idx="4">
                  <c:v>0</c:v>
                </c:pt>
                <c:pt idx="5">
                  <c:v>1750000</c:v>
                </c:pt>
                <c:pt idx="6">
                  <c:v>0</c:v>
                </c:pt>
                <c:pt idx="7">
                  <c:v>0</c:v>
                </c:pt>
                <c:pt idx="8">
                  <c:v>0</c:v>
                </c:pt>
                <c:pt idx="9">
                  <c:v>0</c:v>
                </c:pt>
                <c:pt idx="10">
                  <c:v>0</c:v>
                </c:pt>
                <c:pt idx="11">
                  <c:v>0</c:v>
                </c:pt>
                <c:pt idx="12">
                  <c:v>0</c:v>
                </c:pt>
              </c:numCache>
            </c:numRef>
          </c:val>
        </c:ser>
        <c:ser>
          <c:idx val="4"/>
          <c:order val="4"/>
          <c:tx>
            <c:strRef>
              <c:f>SSW!$D$313:$E$313</c:f>
              <c:strCache>
                <c:ptCount val="1"/>
                <c:pt idx="0">
                  <c:v>Achieved b) Third party</c:v>
                </c:pt>
              </c:strCache>
            </c:strRef>
          </c:tx>
          <c:spPr>
            <a:solidFill>
              <a:srgbClr val="F4A14E"/>
            </a:solidFill>
          </c:spPr>
          <c:invertIfNegative val="0"/>
          <c:cat>
            <c:strRef>
              <c:f>SSW!$F$308:$R$308</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SSW!$F$313:$R$313</c:f>
              <c:numCache>
                <c:formatCode>#,##0.00</c:formatCode>
                <c:ptCount val="13"/>
                <c:pt idx="0">
                  <c:v>0</c:v>
                </c:pt>
                <c:pt idx="1">
                  <c:v>0</c:v>
                </c:pt>
                <c:pt idx="2">
                  <c:v>0</c:v>
                </c:pt>
                <c:pt idx="3">
                  <c:v>0</c:v>
                </c:pt>
                <c:pt idx="4">
                  <c:v>0</c:v>
                </c:pt>
                <c:pt idx="5">
                  <c:v>440000</c:v>
                </c:pt>
                <c:pt idx="6">
                  <c:v>0</c:v>
                </c:pt>
                <c:pt idx="7">
                  <c:v>0</c:v>
                </c:pt>
                <c:pt idx="8">
                  <c:v>0</c:v>
                </c:pt>
                <c:pt idx="9">
                  <c:v>0</c:v>
                </c:pt>
                <c:pt idx="10">
                  <c:v>0</c:v>
                </c:pt>
                <c:pt idx="11">
                  <c:v>0</c:v>
                </c:pt>
                <c:pt idx="12">
                  <c:v>0</c:v>
                </c:pt>
              </c:numCache>
            </c:numRef>
          </c:val>
        </c:ser>
        <c:ser>
          <c:idx val="5"/>
          <c:order val="5"/>
          <c:tx>
            <c:strRef>
              <c:f>SSW!$D$314:$E$314</c:f>
              <c:strCache>
                <c:ptCount val="1"/>
                <c:pt idx="0">
                  <c:v>Achieved c) AECF Connect</c:v>
                </c:pt>
              </c:strCache>
            </c:strRef>
          </c:tx>
          <c:spPr>
            <a:solidFill>
              <a:srgbClr val="BE2C2C"/>
            </a:solidFill>
          </c:spPr>
          <c:invertIfNegative val="0"/>
          <c:cat>
            <c:strRef>
              <c:f>SSW!$F$308:$R$308</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SSW!$F$314:$R$314</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30"/>
        <c:axId val="77563776"/>
        <c:axId val="77565312"/>
      </c:barChart>
      <c:catAx>
        <c:axId val="77563776"/>
        <c:scaling>
          <c:orientation val="minMax"/>
        </c:scaling>
        <c:delete val="0"/>
        <c:axPos val="b"/>
        <c:numFmt formatCode="General" sourceLinked="1"/>
        <c:majorTickMark val="out"/>
        <c:minorTickMark val="none"/>
        <c:tickLblPos val="nextTo"/>
        <c:txPr>
          <a:bodyPr/>
          <a:lstStyle/>
          <a:p>
            <a:pPr>
              <a:defRPr sz="900"/>
            </a:pPr>
            <a:endParaRPr lang="en-US"/>
          </a:p>
        </c:txPr>
        <c:crossAx val="77565312"/>
        <c:crosses val="autoZero"/>
        <c:auto val="1"/>
        <c:lblAlgn val="ctr"/>
        <c:lblOffset val="100"/>
        <c:noMultiLvlLbl val="0"/>
      </c:catAx>
      <c:valAx>
        <c:axId val="77565312"/>
        <c:scaling>
          <c:orientation val="minMax"/>
        </c:scaling>
        <c:delete val="0"/>
        <c:axPos val="l"/>
        <c:majorGridlines>
          <c:spPr>
            <a:ln>
              <a:solidFill>
                <a:srgbClr val="E3E7F5"/>
              </a:solidFill>
            </a:ln>
          </c:spPr>
        </c:majorGridlines>
        <c:numFmt formatCode="#,##0.00" sourceLinked="1"/>
        <c:majorTickMark val="out"/>
        <c:minorTickMark val="none"/>
        <c:tickLblPos val="nextTo"/>
        <c:txPr>
          <a:bodyPr/>
          <a:lstStyle/>
          <a:p>
            <a:pPr>
              <a:defRPr sz="800"/>
            </a:pPr>
            <a:endParaRPr lang="en-US"/>
          </a:p>
        </c:txPr>
        <c:crossAx val="77563776"/>
        <c:crosses val="autoZero"/>
        <c:crossBetween val="between"/>
      </c:valAx>
    </c:plotArea>
    <c:legend>
      <c:legendPos val="b"/>
      <c:overlay val="0"/>
      <c:txPr>
        <a:bodyPr/>
        <a:lstStyle/>
        <a:p>
          <a:pPr>
            <a:defRPr sz="8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OUTCOME</a:t>
            </a:r>
            <a:r>
              <a:rPr lang="en-GB" sz="900" baseline="0">
                <a:solidFill>
                  <a:schemeClr val="bg1">
                    <a:lumMod val="50000"/>
                  </a:schemeClr>
                </a:solidFill>
              </a:rPr>
              <a:t> INDICATOR 1b</a:t>
            </a:r>
            <a:r>
              <a:rPr lang="en-GB" sz="900">
                <a:solidFill>
                  <a:schemeClr val="bg1">
                    <a:lumMod val="50000"/>
                  </a:schemeClr>
                </a:solidFill>
              </a:rPr>
              <a:t/>
            </a:r>
            <a:br>
              <a:rPr lang="en-GB" sz="900">
                <a:solidFill>
                  <a:schemeClr val="bg1">
                    <a:lumMod val="50000"/>
                  </a:schemeClr>
                </a:solidFill>
              </a:rPr>
            </a:br>
            <a:r>
              <a:rPr lang="en-GB" sz="1100">
                <a:solidFill>
                  <a:srgbClr val="2D3F7B"/>
                </a:solidFill>
              </a:rPr>
              <a:t>Cumulative total net wages (US$)</a:t>
            </a:r>
          </a:p>
        </c:rich>
      </c:tx>
      <c:overlay val="0"/>
    </c:title>
    <c:autoTitleDeleted val="0"/>
    <c:plotArea>
      <c:layout/>
      <c:barChart>
        <c:barDir val="col"/>
        <c:grouping val="clustered"/>
        <c:varyColors val="0"/>
        <c:ser>
          <c:idx val="0"/>
          <c:order val="0"/>
          <c:tx>
            <c:strRef>
              <c:f>SSW!$E$301</c:f>
              <c:strCache>
                <c:ptCount val="1"/>
                <c:pt idx="0">
                  <c:v>Planned</c:v>
                </c:pt>
              </c:strCache>
            </c:strRef>
          </c:tx>
          <c:spPr>
            <a:solidFill>
              <a:srgbClr val="A75A0A"/>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SSW!$F$301:$R$301</c:f>
              <c:numCache>
                <c:formatCode>#,##0</c:formatCode>
                <c:ptCount val="13"/>
                <c:pt idx="0">
                  <c:v>0</c:v>
                </c:pt>
                <c:pt idx="1">
                  <c:v>0</c:v>
                </c:pt>
                <c:pt idx="2">
                  <c:v>0</c:v>
                </c:pt>
                <c:pt idx="3">
                  <c:v>0</c:v>
                </c:pt>
                <c:pt idx="4">
                  <c:v>0</c:v>
                </c:pt>
                <c:pt idx="5">
                  <c:v>0</c:v>
                </c:pt>
                <c:pt idx="6">
                  <c:v>240000</c:v>
                </c:pt>
                <c:pt idx="7">
                  <c:v>370000</c:v>
                </c:pt>
                <c:pt idx="8">
                  <c:v>500000</c:v>
                </c:pt>
                <c:pt idx="9">
                  <c:v>635000</c:v>
                </c:pt>
                <c:pt idx="10">
                  <c:v>0</c:v>
                </c:pt>
                <c:pt idx="11">
                  <c:v>0</c:v>
                </c:pt>
                <c:pt idx="12">
                  <c:v>0</c:v>
                </c:pt>
              </c:numCache>
            </c:numRef>
          </c:val>
        </c:ser>
        <c:ser>
          <c:idx val="1"/>
          <c:order val="1"/>
          <c:tx>
            <c:strRef>
              <c:f>SSW!$E$302</c:f>
              <c:strCache>
                <c:ptCount val="1"/>
                <c:pt idx="0">
                  <c:v>Achieved</c:v>
                </c:pt>
              </c:strCache>
            </c:strRef>
          </c:tx>
          <c:spPr>
            <a:solidFill>
              <a:srgbClr val="65B134"/>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SSW!$F$302:$R$302</c:f>
              <c:numCache>
                <c:formatCode>#,##0</c:formatCode>
                <c:ptCount val="13"/>
                <c:pt idx="0">
                  <c:v>0</c:v>
                </c:pt>
                <c:pt idx="1">
                  <c:v>0</c:v>
                </c:pt>
                <c:pt idx="2">
                  <c:v>0</c:v>
                </c:pt>
                <c:pt idx="3">
                  <c:v>0</c:v>
                </c:pt>
                <c:pt idx="4">
                  <c:v>0</c:v>
                </c:pt>
                <c:pt idx="5">
                  <c:v>120000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40"/>
        <c:overlap val="40"/>
        <c:axId val="75206016"/>
        <c:axId val="75252864"/>
      </c:barChart>
      <c:catAx>
        <c:axId val="75206016"/>
        <c:scaling>
          <c:orientation val="minMax"/>
        </c:scaling>
        <c:delete val="0"/>
        <c:axPos val="b"/>
        <c:numFmt formatCode="General" sourceLinked="0"/>
        <c:majorTickMark val="none"/>
        <c:minorTickMark val="none"/>
        <c:tickLblPos val="nextTo"/>
        <c:txPr>
          <a:bodyPr/>
          <a:lstStyle/>
          <a:p>
            <a:pPr>
              <a:defRPr sz="900"/>
            </a:pPr>
            <a:endParaRPr lang="en-US"/>
          </a:p>
        </c:txPr>
        <c:crossAx val="75252864"/>
        <c:crosses val="autoZero"/>
        <c:auto val="1"/>
        <c:lblAlgn val="ctr"/>
        <c:lblOffset val="100"/>
        <c:noMultiLvlLbl val="0"/>
      </c:catAx>
      <c:valAx>
        <c:axId val="75252864"/>
        <c:scaling>
          <c:orientation val="minMax"/>
        </c:scaling>
        <c:delete val="0"/>
        <c:axPos val="l"/>
        <c:majorGridlines>
          <c:spPr>
            <a:ln>
              <a:solidFill>
                <a:srgbClr val="E3E7F5"/>
              </a:solidFill>
            </a:ln>
          </c:spPr>
        </c:majorGridlines>
        <c:numFmt formatCode="#,##0" sourceLinked="1"/>
        <c:majorTickMark val="none"/>
        <c:minorTickMark val="none"/>
        <c:tickLblPos val="nextTo"/>
        <c:txPr>
          <a:bodyPr/>
          <a:lstStyle/>
          <a:p>
            <a:pPr>
              <a:defRPr sz="800"/>
            </a:pPr>
            <a:endParaRPr lang="en-US"/>
          </a:p>
        </c:txPr>
        <c:crossAx val="75206016"/>
        <c:crosses val="autoZero"/>
        <c:crossBetween val="between"/>
      </c:valAx>
      <c:spPr>
        <a:ln>
          <a:solidFill>
            <a:srgbClr val="E3E7F5"/>
          </a:solidFill>
        </a:ln>
      </c:spPr>
    </c:plotArea>
    <c:legend>
      <c:legendPos val="r"/>
      <c:overlay val="0"/>
      <c:txPr>
        <a:bodyPr/>
        <a:lstStyle/>
        <a:p>
          <a:pPr>
            <a:defRPr sz="9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OUTCOME</a:t>
            </a:r>
            <a:r>
              <a:rPr lang="en-GB" sz="900" baseline="0">
                <a:solidFill>
                  <a:schemeClr val="bg1">
                    <a:lumMod val="50000"/>
                  </a:schemeClr>
                </a:solidFill>
              </a:rPr>
              <a:t> INDICATOR 1c</a:t>
            </a:r>
            <a:r>
              <a:rPr lang="en-GB" sz="900">
                <a:solidFill>
                  <a:schemeClr val="bg1">
                    <a:lumMod val="50000"/>
                  </a:schemeClr>
                </a:solidFill>
              </a:rPr>
              <a:t/>
            </a:r>
            <a:br>
              <a:rPr lang="en-GB" sz="900">
                <a:solidFill>
                  <a:schemeClr val="bg1">
                    <a:lumMod val="50000"/>
                  </a:schemeClr>
                </a:solidFill>
              </a:rPr>
            </a:br>
            <a:r>
              <a:rPr lang="en-GB" sz="1100">
                <a:solidFill>
                  <a:srgbClr val="2D3F7B"/>
                </a:solidFill>
              </a:rPr>
              <a:t>Development</a:t>
            </a:r>
            <a:r>
              <a:rPr lang="en-GB" sz="1100" baseline="0">
                <a:solidFill>
                  <a:srgbClr val="2D3F7B"/>
                </a:solidFill>
              </a:rPr>
              <a:t> Rate of Return (DRR, ratio)</a:t>
            </a:r>
            <a:endParaRPr lang="en-GB" sz="1100">
              <a:solidFill>
                <a:srgbClr val="2D3F7B"/>
              </a:solidFill>
            </a:endParaRPr>
          </a:p>
        </c:rich>
      </c:tx>
      <c:overlay val="0"/>
    </c:title>
    <c:autoTitleDeleted val="0"/>
    <c:plotArea>
      <c:layout/>
      <c:barChart>
        <c:barDir val="col"/>
        <c:grouping val="clustered"/>
        <c:varyColors val="0"/>
        <c:ser>
          <c:idx val="0"/>
          <c:order val="0"/>
          <c:tx>
            <c:strRef>
              <c:f>SSW!$E$305</c:f>
              <c:strCache>
                <c:ptCount val="1"/>
                <c:pt idx="0">
                  <c:v>Planned</c:v>
                </c:pt>
              </c:strCache>
            </c:strRef>
          </c:tx>
          <c:spPr>
            <a:solidFill>
              <a:srgbClr val="A75A0A"/>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SSW!$F$305:$R$305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SSW!$E$306</c:f>
              <c:strCache>
                <c:ptCount val="1"/>
                <c:pt idx="0">
                  <c:v>Achieved</c:v>
                </c:pt>
              </c:strCache>
            </c:strRef>
          </c:tx>
          <c:spPr>
            <a:solidFill>
              <a:srgbClr val="65B134"/>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SSW!$F$306:$R$306</c:f>
              <c:numCache>
                <c:formatCode>#,##0.0</c:formatCode>
                <c:ptCount val="13"/>
                <c:pt idx="0">
                  <c:v>0</c:v>
                </c:pt>
                <c:pt idx="1">
                  <c:v>0</c:v>
                </c:pt>
                <c:pt idx="2">
                  <c:v>0</c:v>
                </c:pt>
                <c:pt idx="3">
                  <c:v>0</c:v>
                </c:pt>
                <c:pt idx="4">
                  <c:v>0</c:v>
                </c:pt>
                <c:pt idx="5">
                  <c:v>0.31646734130634774</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40"/>
        <c:overlap val="40"/>
        <c:axId val="76949376"/>
        <c:axId val="76950912"/>
      </c:barChart>
      <c:catAx>
        <c:axId val="76949376"/>
        <c:scaling>
          <c:orientation val="minMax"/>
        </c:scaling>
        <c:delete val="0"/>
        <c:axPos val="b"/>
        <c:numFmt formatCode="General" sourceLinked="0"/>
        <c:majorTickMark val="none"/>
        <c:minorTickMark val="none"/>
        <c:tickLblPos val="nextTo"/>
        <c:txPr>
          <a:bodyPr/>
          <a:lstStyle/>
          <a:p>
            <a:pPr>
              <a:defRPr sz="900"/>
            </a:pPr>
            <a:endParaRPr lang="en-US"/>
          </a:p>
        </c:txPr>
        <c:crossAx val="76950912"/>
        <c:crosses val="autoZero"/>
        <c:auto val="1"/>
        <c:lblAlgn val="ctr"/>
        <c:lblOffset val="100"/>
        <c:noMultiLvlLbl val="0"/>
      </c:catAx>
      <c:valAx>
        <c:axId val="76950912"/>
        <c:scaling>
          <c:orientation val="minMax"/>
        </c:scaling>
        <c:delete val="0"/>
        <c:axPos val="l"/>
        <c:majorGridlines>
          <c:spPr>
            <a:ln>
              <a:solidFill>
                <a:srgbClr val="E3E7F5"/>
              </a:solidFill>
            </a:ln>
          </c:spPr>
        </c:majorGridlines>
        <c:numFmt formatCode="#,##0.0" sourceLinked="1"/>
        <c:majorTickMark val="none"/>
        <c:minorTickMark val="none"/>
        <c:tickLblPos val="nextTo"/>
        <c:txPr>
          <a:bodyPr/>
          <a:lstStyle/>
          <a:p>
            <a:pPr>
              <a:defRPr sz="800"/>
            </a:pPr>
            <a:endParaRPr lang="en-US"/>
          </a:p>
        </c:txPr>
        <c:crossAx val="76949376"/>
        <c:crosses val="autoZero"/>
        <c:crossBetween val="between"/>
      </c:valAx>
      <c:spPr>
        <a:ln>
          <a:solidFill>
            <a:srgbClr val="E3E7F5"/>
          </a:solidFill>
        </a:ln>
      </c:spPr>
    </c:plotArea>
    <c:legend>
      <c:legendPos val="r"/>
      <c:overlay val="0"/>
      <c:txPr>
        <a:bodyPr/>
        <a:lstStyle/>
        <a:p>
          <a:pPr>
            <a:defRPr sz="9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OUTPUT</a:t>
            </a:r>
            <a:r>
              <a:rPr lang="en-GB" sz="900" baseline="0">
                <a:solidFill>
                  <a:schemeClr val="bg1">
                    <a:lumMod val="50000"/>
                  </a:schemeClr>
                </a:solidFill>
              </a:rPr>
              <a:t> INDICATOR 1.1b</a:t>
            </a:r>
            <a:r>
              <a:rPr lang="en-GB" sz="900">
                <a:solidFill>
                  <a:schemeClr val="bg1">
                    <a:lumMod val="50000"/>
                  </a:schemeClr>
                </a:solidFill>
              </a:rPr>
              <a:t/>
            </a:r>
            <a:br>
              <a:rPr lang="en-GB" sz="900">
                <a:solidFill>
                  <a:schemeClr val="bg1">
                    <a:lumMod val="50000"/>
                  </a:schemeClr>
                </a:solidFill>
              </a:rPr>
            </a:br>
            <a:r>
              <a:rPr lang="en-GB" sz="1100">
                <a:solidFill>
                  <a:srgbClr val="2D3F7B"/>
                </a:solidFill>
              </a:rPr>
              <a:t>Net</a:t>
            </a:r>
            <a:r>
              <a:rPr lang="en-GB" sz="1100" baseline="0">
                <a:solidFill>
                  <a:srgbClr val="2D3F7B"/>
                </a:solidFill>
              </a:rPr>
              <a:t> number of beneficiaries, by year (people)</a:t>
            </a:r>
            <a:endParaRPr lang="en-GB" sz="1100">
              <a:solidFill>
                <a:srgbClr val="2D3F7B"/>
              </a:solidFill>
            </a:endParaRPr>
          </a:p>
        </c:rich>
      </c:tx>
      <c:overlay val="0"/>
    </c:title>
    <c:autoTitleDeleted val="0"/>
    <c:plotArea>
      <c:layout/>
      <c:barChart>
        <c:barDir val="col"/>
        <c:grouping val="clustered"/>
        <c:varyColors val="0"/>
        <c:ser>
          <c:idx val="0"/>
          <c:order val="0"/>
          <c:tx>
            <c:strRef>
              <c:f>SSW!$E$317</c:f>
              <c:strCache>
                <c:ptCount val="1"/>
                <c:pt idx="0">
                  <c:v>Planned</c:v>
                </c:pt>
              </c:strCache>
            </c:strRef>
          </c:tx>
          <c:spPr>
            <a:solidFill>
              <a:srgbClr val="A75A0A"/>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SSW!$F$317:$R$317</c:f>
              <c:numCache>
                <c:formatCode>#,##0</c:formatCode>
                <c:ptCount val="13"/>
                <c:pt idx="0">
                  <c:v>0</c:v>
                </c:pt>
                <c:pt idx="1">
                  <c:v>0</c:v>
                </c:pt>
                <c:pt idx="2">
                  <c:v>0</c:v>
                </c:pt>
                <c:pt idx="3">
                  <c:v>0</c:v>
                </c:pt>
                <c:pt idx="4">
                  <c:v>0</c:v>
                </c:pt>
                <c:pt idx="5">
                  <c:v>50000</c:v>
                </c:pt>
                <c:pt idx="6">
                  <c:v>75000</c:v>
                </c:pt>
                <c:pt idx="7">
                  <c:v>100000</c:v>
                </c:pt>
                <c:pt idx="8">
                  <c:v>150000</c:v>
                </c:pt>
                <c:pt idx="9">
                  <c:v>250000</c:v>
                </c:pt>
                <c:pt idx="10">
                  <c:v>0</c:v>
                </c:pt>
                <c:pt idx="11">
                  <c:v>0</c:v>
                </c:pt>
                <c:pt idx="12">
                  <c:v>0</c:v>
                </c:pt>
              </c:numCache>
            </c:numRef>
          </c:val>
        </c:ser>
        <c:ser>
          <c:idx val="1"/>
          <c:order val="1"/>
          <c:tx>
            <c:strRef>
              <c:f>SSW!$E$318</c:f>
              <c:strCache>
                <c:ptCount val="1"/>
                <c:pt idx="0">
                  <c:v>Achieved</c:v>
                </c:pt>
              </c:strCache>
            </c:strRef>
          </c:tx>
          <c:spPr>
            <a:solidFill>
              <a:srgbClr val="65B134"/>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SSW!$F$318:$R$318</c:f>
              <c:numCache>
                <c:formatCode>#,##0</c:formatCode>
                <c:ptCount val="13"/>
                <c:pt idx="0">
                  <c:v>0</c:v>
                </c:pt>
                <c:pt idx="1">
                  <c:v>0</c:v>
                </c:pt>
                <c:pt idx="2">
                  <c:v>0</c:v>
                </c:pt>
                <c:pt idx="3">
                  <c:v>0</c:v>
                </c:pt>
                <c:pt idx="4">
                  <c:v>0</c:v>
                </c:pt>
                <c:pt idx="5">
                  <c:v>14000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40"/>
        <c:overlap val="40"/>
        <c:axId val="76984704"/>
        <c:axId val="76986240"/>
      </c:barChart>
      <c:catAx>
        <c:axId val="76984704"/>
        <c:scaling>
          <c:orientation val="minMax"/>
        </c:scaling>
        <c:delete val="0"/>
        <c:axPos val="b"/>
        <c:numFmt formatCode="General" sourceLinked="0"/>
        <c:majorTickMark val="none"/>
        <c:minorTickMark val="none"/>
        <c:tickLblPos val="nextTo"/>
        <c:txPr>
          <a:bodyPr/>
          <a:lstStyle/>
          <a:p>
            <a:pPr>
              <a:defRPr sz="900"/>
            </a:pPr>
            <a:endParaRPr lang="en-US"/>
          </a:p>
        </c:txPr>
        <c:crossAx val="76986240"/>
        <c:crosses val="autoZero"/>
        <c:auto val="1"/>
        <c:lblAlgn val="ctr"/>
        <c:lblOffset val="100"/>
        <c:noMultiLvlLbl val="0"/>
      </c:catAx>
      <c:valAx>
        <c:axId val="76986240"/>
        <c:scaling>
          <c:orientation val="minMax"/>
        </c:scaling>
        <c:delete val="0"/>
        <c:axPos val="l"/>
        <c:majorGridlines>
          <c:spPr>
            <a:ln>
              <a:solidFill>
                <a:srgbClr val="E3E7F5"/>
              </a:solidFill>
            </a:ln>
          </c:spPr>
        </c:majorGridlines>
        <c:numFmt formatCode="#,##0" sourceLinked="1"/>
        <c:majorTickMark val="none"/>
        <c:minorTickMark val="none"/>
        <c:tickLblPos val="nextTo"/>
        <c:txPr>
          <a:bodyPr/>
          <a:lstStyle/>
          <a:p>
            <a:pPr>
              <a:defRPr sz="800"/>
            </a:pPr>
            <a:endParaRPr lang="en-US"/>
          </a:p>
        </c:txPr>
        <c:crossAx val="76984704"/>
        <c:crosses val="autoZero"/>
        <c:crossBetween val="between"/>
      </c:valAx>
      <c:spPr>
        <a:ln>
          <a:solidFill>
            <a:srgbClr val="E3E7F5"/>
          </a:solidFill>
        </a:ln>
      </c:spPr>
    </c:plotArea>
    <c:legend>
      <c:legendPos val="r"/>
      <c:overlay val="0"/>
      <c:txPr>
        <a:bodyPr/>
        <a:lstStyle/>
        <a:p>
          <a:pPr>
            <a:defRPr sz="9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OUTPUT</a:t>
            </a:r>
            <a:r>
              <a:rPr lang="en-GB" sz="900" baseline="0">
                <a:solidFill>
                  <a:schemeClr val="bg1">
                    <a:lumMod val="50000"/>
                  </a:schemeClr>
                </a:solidFill>
              </a:rPr>
              <a:t> INDICATOR 1.2</a:t>
            </a:r>
            <a:r>
              <a:rPr lang="en-GB" sz="900">
                <a:solidFill>
                  <a:schemeClr val="bg1">
                    <a:lumMod val="50000"/>
                  </a:schemeClr>
                </a:solidFill>
              </a:rPr>
              <a:t/>
            </a:r>
            <a:br>
              <a:rPr lang="en-GB" sz="900">
                <a:solidFill>
                  <a:schemeClr val="bg1">
                    <a:lumMod val="50000"/>
                  </a:schemeClr>
                </a:solidFill>
              </a:rPr>
            </a:br>
            <a:r>
              <a:rPr lang="en-GB" sz="1100">
                <a:solidFill>
                  <a:srgbClr val="2D3F7B"/>
                </a:solidFill>
              </a:rPr>
              <a:t>Average</a:t>
            </a:r>
            <a:r>
              <a:rPr lang="en-GB" sz="1100" baseline="0">
                <a:solidFill>
                  <a:srgbClr val="2D3F7B"/>
                </a:solidFill>
              </a:rPr>
              <a:t> net benefit per household, per year (US$)</a:t>
            </a:r>
            <a:endParaRPr lang="en-GB" sz="1100">
              <a:solidFill>
                <a:srgbClr val="2D3F7B"/>
              </a:solidFill>
            </a:endParaRPr>
          </a:p>
        </c:rich>
      </c:tx>
      <c:overlay val="0"/>
    </c:title>
    <c:autoTitleDeleted val="0"/>
    <c:plotArea>
      <c:layout/>
      <c:barChart>
        <c:barDir val="col"/>
        <c:grouping val="clustered"/>
        <c:varyColors val="0"/>
        <c:ser>
          <c:idx val="0"/>
          <c:order val="0"/>
          <c:tx>
            <c:strRef>
              <c:f>SSW!$E$321</c:f>
              <c:strCache>
                <c:ptCount val="1"/>
                <c:pt idx="0">
                  <c:v>Planned</c:v>
                </c:pt>
              </c:strCache>
            </c:strRef>
          </c:tx>
          <c:spPr>
            <a:solidFill>
              <a:srgbClr val="A75A0A"/>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SSW!$F$321:$R$321</c:f>
              <c:numCache>
                <c:formatCode>#,##0</c:formatCode>
                <c:ptCount val="13"/>
                <c:pt idx="0">
                  <c:v>0</c:v>
                </c:pt>
                <c:pt idx="1">
                  <c:v>0</c:v>
                </c:pt>
                <c:pt idx="2">
                  <c:v>0</c:v>
                </c:pt>
                <c:pt idx="3">
                  <c:v>0</c:v>
                </c:pt>
                <c:pt idx="4">
                  <c:v>0</c:v>
                </c:pt>
                <c:pt idx="5">
                  <c:v>0</c:v>
                </c:pt>
                <c:pt idx="6">
                  <c:v>0</c:v>
                </c:pt>
                <c:pt idx="7">
                  <c:v>80</c:v>
                </c:pt>
                <c:pt idx="8">
                  <c:v>85</c:v>
                </c:pt>
                <c:pt idx="9">
                  <c:v>85</c:v>
                </c:pt>
                <c:pt idx="10">
                  <c:v>0</c:v>
                </c:pt>
                <c:pt idx="11">
                  <c:v>0</c:v>
                </c:pt>
                <c:pt idx="12">
                  <c:v>0</c:v>
                </c:pt>
              </c:numCache>
            </c:numRef>
          </c:val>
        </c:ser>
        <c:ser>
          <c:idx val="1"/>
          <c:order val="1"/>
          <c:tx>
            <c:strRef>
              <c:f>SSW!$E$322</c:f>
              <c:strCache>
                <c:ptCount val="1"/>
                <c:pt idx="0">
                  <c:v>Achieved</c:v>
                </c:pt>
              </c:strCache>
            </c:strRef>
          </c:tx>
          <c:spPr>
            <a:solidFill>
              <a:srgbClr val="65B134"/>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SSW!$F$322:$R$322</c:f>
              <c:numCache>
                <c:formatCode>General</c:formatCode>
                <c:ptCount val="13"/>
                <c:pt idx="0">
                  <c:v>0</c:v>
                </c:pt>
                <c:pt idx="1">
                  <c:v>0</c:v>
                </c:pt>
                <c:pt idx="2">
                  <c:v>0</c:v>
                </c:pt>
                <c:pt idx="3">
                  <c:v>0</c:v>
                </c:pt>
                <c:pt idx="4">
                  <c:v>0</c:v>
                </c:pt>
                <c:pt idx="5">
                  <c:v>80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40"/>
        <c:overlap val="40"/>
        <c:axId val="77029760"/>
        <c:axId val="77031296"/>
      </c:barChart>
      <c:catAx>
        <c:axId val="77029760"/>
        <c:scaling>
          <c:orientation val="minMax"/>
        </c:scaling>
        <c:delete val="0"/>
        <c:axPos val="b"/>
        <c:numFmt formatCode="General" sourceLinked="0"/>
        <c:majorTickMark val="none"/>
        <c:minorTickMark val="none"/>
        <c:tickLblPos val="nextTo"/>
        <c:txPr>
          <a:bodyPr/>
          <a:lstStyle/>
          <a:p>
            <a:pPr>
              <a:defRPr sz="900"/>
            </a:pPr>
            <a:endParaRPr lang="en-US"/>
          </a:p>
        </c:txPr>
        <c:crossAx val="77031296"/>
        <c:crosses val="autoZero"/>
        <c:auto val="1"/>
        <c:lblAlgn val="ctr"/>
        <c:lblOffset val="100"/>
        <c:noMultiLvlLbl val="0"/>
      </c:catAx>
      <c:valAx>
        <c:axId val="77031296"/>
        <c:scaling>
          <c:orientation val="minMax"/>
        </c:scaling>
        <c:delete val="0"/>
        <c:axPos val="l"/>
        <c:majorGridlines>
          <c:spPr>
            <a:ln>
              <a:solidFill>
                <a:srgbClr val="E3E7F5"/>
              </a:solidFill>
            </a:ln>
          </c:spPr>
        </c:majorGridlines>
        <c:numFmt formatCode="#,##0" sourceLinked="1"/>
        <c:majorTickMark val="none"/>
        <c:minorTickMark val="none"/>
        <c:tickLblPos val="nextTo"/>
        <c:txPr>
          <a:bodyPr/>
          <a:lstStyle/>
          <a:p>
            <a:pPr>
              <a:defRPr sz="800"/>
            </a:pPr>
            <a:endParaRPr lang="en-US"/>
          </a:p>
        </c:txPr>
        <c:crossAx val="77029760"/>
        <c:crosses val="autoZero"/>
        <c:crossBetween val="between"/>
      </c:valAx>
      <c:spPr>
        <a:ln>
          <a:solidFill>
            <a:srgbClr val="E3E7F5"/>
          </a:solidFill>
        </a:ln>
      </c:spPr>
    </c:plotArea>
    <c:legend>
      <c:legendPos val="r"/>
      <c:overlay val="0"/>
      <c:txPr>
        <a:bodyPr/>
        <a:lstStyle/>
        <a:p>
          <a:pPr>
            <a:defRPr sz="9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OUTPUT</a:t>
            </a:r>
            <a:r>
              <a:rPr lang="en-GB" sz="900" baseline="0">
                <a:solidFill>
                  <a:schemeClr val="bg1">
                    <a:lumMod val="50000"/>
                  </a:schemeClr>
                </a:solidFill>
              </a:rPr>
              <a:t> INDICATOR 1.6</a:t>
            </a:r>
            <a:r>
              <a:rPr lang="en-GB" sz="900">
                <a:solidFill>
                  <a:schemeClr val="bg1">
                    <a:lumMod val="50000"/>
                  </a:schemeClr>
                </a:solidFill>
              </a:rPr>
              <a:t/>
            </a:r>
            <a:br>
              <a:rPr lang="en-GB" sz="900">
                <a:solidFill>
                  <a:schemeClr val="bg1">
                    <a:lumMod val="50000"/>
                  </a:schemeClr>
                </a:solidFill>
              </a:rPr>
            </a:br>
            <a:r>
              <a:rPr lang="en-GB" sz="1100">
                <a:solidFill>
                  <a:srgbClr val="2D3F7B"/>
                </a:solidFill>
              </a:rPr>
              <a:t>Net </a:t>
            </a:r>
            <a:r>
              <a:rPr lang="en-GB" sz="1100" baseline="0">
                <a:solidFill>
                  <a:srgbClr val="2D3F7B"/>
                </a:solidFill>
              </a:rPr>
              <a:t>additional jobs created (FTE)</a:t>
            </a:r>
            <a:endParaRPr lang="en-GB" sz="1100">
              <a:solidFill>
                <a:srgbClr val="2D3F7B"/>
              </a:solidFill>
            </a:endParaRPr>
          </a:p>
        </c:rich>
      </c:tx>
      <c:overlay val="0"/>
    </c:title>
    <c:autoTitleDeleted val="0"/>
    <c:plotArea>
      <c:layout/>
      <c:barChart>
        <c:barDir val="col"/>
        <c:grouping val="clustered"/>
        <c:varyColors val="0"/>
        <c:ser>
          <c:idx val="0"/>
          <c:order val="0"/>
          <c:tx>
            <c:strRef>
              <c:f>SSW!$E$325</c:f>
              <c:strCache>
                <c:ptCount val="1"/>
                <c:pt idx="0">
                  <c:v>Planned</c:v>
                </c:pt>
              </c:strCache>
            </c:strRef>
          </c:tx>
          <c:spPr>
            <a:solidFill>
              <a:srgbClr val="A75A0A"/>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SSW!$F$325:$R$325</c:f>
              <c:numCache>
                <c:formatCode>#,##0</c:formatCode>
                <c:ptCount val="13"/>
                <c:pt idx="0">
                  <c:v>0</c:v>
                </c:pt>
                <c:pt idx="1">
                  <c:v>0</c:v>
                </c:pt>
                <c:pt idx="2">
                  <c:v>0</c:v>
                </c:pt>
                <c:pt idx="3">
                  <c:v>0</c:v>
                </c:pt>
                <c:pt idx="4">
                  <c:v>0</c:v>
                </c:pt>
                <c:pt idx="5">
                  <c:v>0</c:v>
                </c:pt>
                <c:pt idx="6">
                  <c:v>0</c:v>
                </c:pt>
                <c:pt idx="7">
                  <c:v>80</c:v>
                </c:pt>
                <c:pt idx="8">
                  <c:v>85</c:v>
                </c:pt>
                <c:pt idx="9">
                  <c:v>90</c:v>
                </c:pt>
                <c:pt idx="10">
                  <c:v>0</c:v>
                </c:pt>
                <c:pt idx="11">
                  <c:v>0</c:v>
                </c:pt>
                <c:pt idx="12">
                  <c:v>0</c:v>
                </c:pt>
              </c:numCache>
            </c:numRef>
          </c:val>
        </c:ser>
        <c:ser>
          <c:idx val="1"/>
          <c:order val="1"/>
          <c:tx>
            <c:strRef>
              <c:f>SSW!$E$326</c:f>
              <c:strCache>
                <c:ptCount val="1"/>
                <c:pt idx="0">
                  <c:v>Achieved</c:v>
                </c:pt>
              </c:strCache>
            </c:strRef>
          </c:tx>
          <c:spPr>
            <a:solidFill>
              <a:srgbClr val="65B134"/>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SSW!$F$326:$R$326</c:f>
              <c:numCache>
                <c:formatCode>#,##0</c:formatCode>
                <c:ptCount val="13"/>
                <c:pt idx="0">
                  <c:v>0</c:v>
                </c:pt>
                <c:pt idx="1">
                  <c:v>0</c:v>
                </c:pt>
                <c:pt idx="2">
                  <c:v>0</c:v>
                </c:pt>
                <c:pt idx="3">
                  <c:v>0</c:v>
                </c:pt>
                <c:pt idx="4">
                  <c:v>0</c:v>
                </c:pt>
                <c:pt idx="5">
                  <c:v>76</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40"/>
        <c:overlap val="40"/>
        <c:axId val="77040640"/>
        <c:axId val="77062912"/>
      </c:barChart>
      <c:catAx>
        <c:axId val="77040640"/>
        <c:scaling>
          <c:orientation val="minMax"/>
        </c:scaling>
        <c:delete val="0"/>
        <c:axPos val="b"/>
        <c:numFmt formatCode="General" sourceLinked="0"/>
        <c:majorTickMark val="none"/>
        <c:minorTickMark val="none"/>
        <c:tickLblPos val="nextTo"/>
        <c:txPr>
          <a:bodyPr/>
          <a:lstStyle/>
          <a:p>
            <a:pPr>
              <a:defRPr sz="900"/>
            </a:pPr>
            <a:endParaRPr lang="en-US"/>
          </a:p>
        </c:txPr>
        <c:crossAx val="77062912"/>
        <c:crosses val="autoZero"/>
        <c:auto val="1"/>
        <c:lblAlgn val="ctr"/>
        <c:lblOffset val="100"/>
        <c:noMultiLvlLbl val="0"/>
      </c:catAx>
      <c:valAx>
        <c:axId val="77062912"/>
        <c:scaling>
          <c:orientation val="minMax"/>
        </c:scaling>
        <c:delete val="0"/>
        <c:axPos val="l"/>
        <c:majorGridlines>
          <c:spPr>
            <a:ln>
              <a:solidFill>
                <a:srgbClr val="E3E7F5"/>
              </a:solidFill>
            </a:ln>
          </c:spPr>
        </c:majorGridlines>
        <c:numFmt formatCode="#,##0" sourceLinked="1"/>
        <c:majorTickMark val="none"/>
        <c:minorTickMark val="none"/>
        <c:tickLblPos val="nextTo"/>
        <c:txPr>
          <a:bodyPr/>
          <a:lstStyle/>
          <a:p>
            <a:pPr>
              <a:defRPr sz="800"/>
            </a:pPr>
            <a:endParaRPr lang="en-US"/>
          </a:p>
        </c:txPr>
        <c:crossAx val="77040640"/>
        <c:crosses val="autoZero"/>
        <c:crossBetween val="between"/>
      </c:valAx>
      <c:spPr>
        <a:ln>
          <a:solidFill>
            <a:srgbClr val="E3E7F5"/>
          </a:solidFill>
        </a:ln>
      </c:spPr>
    </c:plotArea>
    <c:legend>
      <c:legendPos val="r"/>
      <c:overlay val="0"/>
      <c:txPr>
        <a:bodyPr/>
        <a:lstStyle/>
        <a:p>
          <a:pPr>
            <a:defRPr sz="9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OUTPUT</a:t>
            </a:r>
            <a:r>
              <a:rPr lang="en-GB" sz="900" baseline="0">
                <a:solidFill>
                  <a:schemeClr val="bg1">
                    <a:lumMod val="50000"/>
                  </a:schemeClr>
                </a:solidFill>
              </a:rPr>
              <a:t> INDICATOR 2.1b</a:t>
            </a:r>
            <a:r>
              <a:rPr lang="en-GB" sz="900">
                <a:solidFill>
                  <a:schemeClr val="bg1">
                    <a:lumMod val="50000"/>
                  </a:schemeClr>
                </a:solidFill>
              </a:rPr>
              <a:t/>
            </a:r>
            <a:br>
              <a:rPr lang="en-GB" sz="900">
                <a:solidFill>
                  <a:schemeClr val="bg1">
                    <a:lumMod val="50000"/>
                  </a:schemeClr>
                </a:solidFill>
              </a:rPr>
            </a:br>
            <a:r>
              <a:rPr lang="en-GB" sz="1100">
                <a:solidFill>
                  <a:srgbClr val="2D3F7B"/>
                </a:solidFill>
              </a:rPr>
              <a:t>Ongoing</a:t>
            </a:r>
            <a:r>
              <a:rPr lang="en-GB" sz="1100" baseline="0">
                <a:solidFill>
                  <a:srgbClr val="2D3F7B"/>
                </a:solidFill>
              </a:rPr>
              <a:t> projects that are profitable 36 months from date of contract (percentage)</a:t>
            </a:r>
            <a:endParaRPr lang="en-GB" sz="1100">
              <a:solidFill>
                <a:srgbClr val="2D3F7B"/>
              </a:solidFill>
            </a:endParaRPr>
          </a:p>
        </c:rich>
      </c:tx>
      <c:overlay val="0"/>
    </c:title>
    <c:autoTitleDeleted val="0"/>
    <c:plotArea>
      <c:layout/>
      <c:barChart>
        <c:barDir val="col"/>
        <c:grouping val="clustered"/>
        <c:varyColors val="0"/>
        <c:ser>
          <c:idx val="0"/>
          <c:order val="0"/>
          <c:tx>
            <c:strRef>
              <c:f>SSW!$E$329</c:f>
              <c:strCache>
                <c:ptCount val="1"/>
                <c:pt idx="0">
                  <c:v>Planned</c:v>
                </c:pt>
              </c:strCache>
            </c:strRef>
          </c:tx>
          <c:spPr>
            <a:solidFill>
              <a:srgbClr val="A75A0A"/>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SSW!$F$329:$R$329</c:f>
              <c:numCache>
                <c:formatCode>0%</c:formatCode>
                <c:ptCount val="13"/>
                <c:pt idx="0">
                  <c:v>0</c:v>
                </c:pt>
                <c:pt idx="1">
                  <c:v>0</c:v>
                </c:pt>
                <c:pt idx="2">
                  <c:v>0</c:v>
                </c:pt>
                <c:pt idx="3">
                  <c:v>0</c:v>
                </c:pt>
                <c:pt idx="4">
                  <c:v>0</c:v>
                </c:pt>
                <c:pt idx="5">
                  <c:v>0</c:v>
                </c:pt>
                <c:pt idx="6">
                  <c:v>0</c:v>
                </c:pt>
                <c:pt idx="7">
                  <c:v>0</c:v>
                </c:pt>
                <c:pt idx="8">
                  <c:v>0.4</c:v>
                </c:pt>
                <c:pt idx="9">
                  <c:v>0.8</c:v>
                </c:pt>
                <c:pt idx="10">
                  <c:v>0</c:v>
                </c:pt>
                <c:pt idx="11">
                  <c:v>0</c:v>
                </c:pt>
                <c:pt idx="12">
                  <c:v>0</c:v>
                </c:pt>
              </c:numCache>
            </c:numRef>
          </c:val>
        </c:ser>
        <c:ser>
          <c:idx val="1"/>
          <c:order val="1"/>
          <c:tx>
            <c:strRef>
              <c:f>SSW!$E$330</c:f>
              <c:strCache>
                <c:ptCount val="1"/>
                <c:pt idx="0">
                  <c:v>Achieved</c:v>
                </c:pt>
              </c:strCache>
            </c:strRef>
          </c:tx>
          <c:spPr>
            <a:solidFill>
              <a:srgbClr val="65B134"/>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SSW!$F$330:$R$330</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40"/>
        <c:overlap val="40"/>
        <c:axId val="77092352"/>
        <c:axId val="77093888"/>
      </c:barChart>
      <c:catAx>
        <c:axId val="77092352"/>
        <c:scaling>
          <c:orientation val="minMax"/>
        </c:scaling>
        <c:delete val="0"/>
        <c:axPos val="b"/>
        <c:numFmt formatCode="General" sourceLinked="0"/>
        <c:majorTickMark val="none"/>
        <c:minorTickMark val="none"/>
        <c:tickLblPos val="nextTo"/>
        <c:txPr>
          <a:bodyPr/>
          <a:lstStyle/>
          <a:p>
            <a:pPr>
              <a:defRPr sz="900"/>
            </a:pPr>
            <a:endParaRPr lang="en-US"/>
          </a:p>
        </c:txPr>
        <c:crossAx val="77093888"/>
        <c:crosses val="autoZero"/>
        <c:auto val="1"/>
        <c:lblAlgn val="ctr"/>
        <c:lblOffset val="100"/>
        <c:noMultiLvlLbl val="0"/>
      </c:catAx>
      <c:valAx>
        <c:axId val="77093888"/>
        <c:scaling>
          <c:orientation val="minMax"/>
        </c:scaling>
        <c:delete val="0"/>
        <c:axPos val="l"/>
        <c:majorGridlines>
          <c:spPr>
            <a:ln>
              <a:solidFill>
                <a:srgbClr val="E3E7F5"/>
              </a:solidFill>
            </a:ln>
          </c:spPr>
        </c:majorGridlines>
        <c:numFmt formatCode="0%" sourceLinked="1"/>
        <c:majorTickMark val="none"/>
        <c:minorTickMark val="none"/>
        <c:tickLblPos val="nextTo"/>
        <c:txPr>
          <a:bodyPr/>
          <a:lstStyle/>
          <a:p>
            <a:pPr>
              <a:defRPr sz="800"/>
            </a:pPr>
            <a:endParaRPr lang="en-US"/>
          </a:p>
        </c:txPr>
        <c:crossAx val="77092352"/>
        <c:crosses val="autoZero"/>
        <c:crossBetween val="between"/>
      </c:valAx>
      <c:spPr>
        <a:ln>
          <a:solidFill>
            <a:srgbClr val="E3E7F5"/>
          </a:solidFill>
        </a:ln>
      </c:spPr>
    </c:plotArea>
    <c:legend>
      <c:legendPos val="r"/>
      <c:overlay val="0"/>
      <c:txPr>
        <a:bodyPr/>
        <a:lstStyle/>
        <a:p>
          <a:pPr>
            <a:defRPr sz="9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OUTPUT</a:t>
            </a:r>
            <a:r>
              <a:rPr lang="en-GB" sz="900" baseline="0">
                <a:solidFill>
                  <a:schemeClr val="bg1">
                    <a:lumMod val="50000"/>
                  </a:schemeClr>
                </a:solidFill>
              </a:rPr>
              <a:t> INDICATOR 3.1</a:t>
            </a:r>
            <a:r>
              <a:rPr lang="en-GB" sz="900">
                <a:solidFill>
                  <a:schemeClr val="bg1">
                    <a:lumMod val="50000"/>
                  </a:schemeClr>
                </a:solidFill>
              </a:rPr>
              <a:t/>
            </a:r>
            <a:br>
              <a:rPr lang="en-GB" sz="900">
                <a:solidFill>
                  <a:schemeClr val="bg1">
                    <a:lumMod val="50000"/>
                  </a:schemeClr>
                </a:solidFill>
              </a:rPr>
            </a:br>
            <a:r>
              <a:rPr lang="en-GB" sz="1100">
                <a:solidFill>
                  <a:srgbClr val="2D3F7B"/>
                </a:solidFill>
              </a:rPr>
              <a:t>Total</a:t>
            </a:r>
            <a:r>
              <a:rPr lang="en-GB" sz="1100" baseline="0">
                <a:solidFill>
                  <a:srgbClr val="2D3F7B"/>
                </a:solidFill>
              </a:rPr>
              <a:t> number of ongoing projects</a:t>
            </a:r>
            <a:endParaRPr lang="en-GB" sz="1100">
              <a:solidFill>
                <a:srgbClr val="2D3F7B"/>
              </a:solidFill>
            </a:endParaRPr>
          </a:p>
        </c:rich>
      </c:tx>
      <c:overlay val="0"/>
    </c:title>
    <c:autoTitleDeleted val="0"/>
    <c:plotArea>
      <c:layout/>
      <c:barChart>
        <c:barDir val="col"/>
        <c:grouping val="clustered"/>
        <c:varyColors val="0"/>
        <c:ser>
          <c:idx val="0"/>
          <c:order val="0"/>
          <c:tx>
            <c:strRef>
              <c:f>SSW!$E$333</c:f>
              <c:strCache>
                <c:ptCount val="1"/>
                <c:pt idx="0">
                  <c:v>Planned</c:v>
                </c:pt>
              </c:strCache>
            </c:strRef>
          </c:tx>
          <c:spPr>
            <a:solidFill>
              <a:srgbClr val="A75A0A"/>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SSW!$F$333:$R$333</c:f>
              <c:numCache>
                <c:formatCode>0</c:formatCode>
                <c:ptCount val="13"/>
                <c:pt idx="0">
                  <c:v>0</c:v>
                </c:pt>
                <c:pt idx="1">
                  <c:v>0</c:v>
                </c:pt>
                <c:pt idx="2">
                  <c:v>0</c:v>
                </c:pt>
                <c:pt idx="3">
                  <c:v>0</c:v>
                </c:pt>
                <c:pt idx="4">
                  <c:v>0</c:v>
                </c:pt>
                <c:pt idx="5">
                  <c:v>0</c:v>
                </c:pt>
                <c:pt idx="6">
                  <c:v>0</c:v>
                </c:pt>
                <c:pt idx="7">
                  <c:v>5</c:v>
                </c:pt>
                <c:pt idx="8">
                  <c:v>5</c:v>
                </c:pt>
                <c:pt idx="9">
                  <c:v>5</c:v>
                </c:pt>
                <c:pt idx="10">
                  <c:v>0</c:v>
                </c:pt>
                <c:pt idx="11">
                  <c:v>0</c:v>
                </c:pt>
                <c:pt idx="12">
                  <c:v>0</c:v>
                </c:pt>
              </c:numCache>
            </c:numRef>
          </c:val>
        </c:ser>
        <c:ser>
          <c:idx val="1"/>
          <c:order val="1"/>
          <c:tx>
            <c:strRef>
              <c:f>SSW!$E$334</c:f>
              <c:strCache>
                <c:ptCount val="1"/>
                <c:pt idx="0">
                  <c:v>Achieved</c:v>
                </c:pt>
              </c:strCache>
            </c:strRef>
          </c:tx>
          <c:spPr>
            <a:solidFill>
              <a:srgbClr val="65B134"/>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SSW!$F$334:$R$334</c:f>
              <c:numCache>
                <c:formatCode>0</c:formatCode>
                <c:ptCount val="13"/>
                <c:pt idx="0">
                  <c:v>0</c:v>
                </c:pt>
                <c:pt idx="1">
                  <c:v>0</c:v>
                </c:pt>
                <c:pt idx="2">
                  <c:v>0</c:v>
                </c:pt>
                <c:pt idx="3">
                  <c:v>0</c:v>
                </c:pt>
                <c:pt idx="4">
                  <c:v>0</c:v>
                </c:pt>
                <c:pt idx="5">
                  <c:v>5</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40"/>
        <c:overlap val="40"/>
        <c:axId val="77132160"/>
        <c:axId val="77133696"/>
      </c:barChart>
      <c:catAx>
        <c:axId val="77132160"/>
        <c:scaling>
          <c:orientation val="minMax"/>
        </c:scaling>
        <c:delete val="0"/>
        <c:axPos val="b"/>
        <c:numFmt formatCode="General" sourceLinked="0"/>
        <c:majorTickMark val="none"/>
        <c:minorTickMark val="none"/>
        <c:tickLblPos val="nextTo"/>
        <c:txPr>
          <a:bodyPr/>
          <a:lstStyle/>
          <a:p>
            <a:pPr>
              <a:defRPr sz="900"/>
            </a:pPr>
            <a:endParaRPr lang="en-US"/>
          </a:p>
        </c:txPr>
        <c:crossAx val="77133696"/>
        <c:crosses val="autoZero"/>
        <c:auto val="1"/>
        <c:lblAlgn val="ctr"/>
        <c:lblOffset val="100"/>
        <c:noMultiLvlLbl val="0"/>
      </c:catAx>
      <c:valAx>
        <c:axId val="77133696"/>
        <c:scaling>
          <c:orientation val="minMax"/>
        </c:scaling>
        <c:delete val="0"/>
        <c:axPos val="l"/>
        <c:majorGridlines>
          <c:spPr>
            <a:ln>
              <a:solidFill>
                <a:srgbClr val="E3E7F5"/>
              </a:solidFill>
            </a:ln>
          </c:spPr>
        </c:majorGridlines>
        <c:numFmt formatCode="0" sourceLinked="1"/>
        <c:majorTickMark val="none"/>
        <c:minorTickMark val="none"/>
        <c:tickLblPos val="nextTo"/>
        <c:txPr>
          <a:bodyPr/>
          <a:lstStyle/>
          <a:p>
            <a:pPr>
              <a:defRPr sz="800"/>
            </a:pPr>
            <a:endParaRPr lang="en-US"/>
          </a:p>
        </c:txPr>
        <c:crossAx val="77132160"/>
        <c:crosses val="autoZero"/>
        <c:crossBetween val="between"/>
      </c:valAx>
      <c:spPr>
        <a:ln>
          <a:solidFill>
            <a:srgbClr val="E3E7F5"/>
          </a:solidFill>
        </a:ln>
      </c:spPr>
    </c:plotArea>
    <c:legend>
      <c:legendPos val="r"/>
      <c:overlay val="0"/>
      <c:txPr>
        <a:bodyPr/>
        <a:lstStyle/>
        <a:p>
          <a:pPr>
            <a:defRPr sz="9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900">
                <a:solidFill>
                  <a:schemeClr val="bg1">
                    <a:lumMod val="50000"/>
                  </a:schemeClr>
                </a:solidFill>
              </a:rPr>
              <a:t>OUTPUT</a:t>
            </a:r>
            <a:r>
              <a:rPr lang="en-GB" sz="900" baseline="0">
                <a:solidFill>
                  <a:schemeClr val="bg1">
                    <a:lumMod val="50000"/>
                  </a:schemeClr>
                </a:solidFill>
              </a:rPr>
              <a:t> INDICATOR 3.3a</a:t>
            </a:r>
            <a:r>
              <a:rPr lang="en-GB" sz="900">
                <a:solidFill>
                  <a:schemeClr val="bg1">
                    <a:lumMod val="50000"/>
                  </a:schemeClr>
                </a:solidFill>
              </a:rPr>
              <a:t/>
            </a:r>
            <a:br>
              <a:rPr lang="en-GB" sz="900">
                <a:solidFill>
                  <a:schemeClr val="bg1">
                    <a:lumMod val="50000"/>
                  </a:schemeClr>
                </a:solidFill>
              </a:rPr>
            </a:br>
            <a:r>
              <a:rPr lang="en-GB" sz="1100">
                <a:solidFill>
                  <a:srgbClr val="2D3F7B"/>
                </a:solidFill>
              </a:rPr>
              <a:t>Number</a:t>
            </a:r>
            <a:r>
              <a:rPr lang="en-GB" sz="1100" baseline="0">
                <a:solidFill>
                  <a:srgbClr val="2D3F7B"/>
                </a:solidFill>
              </a:rPr>
              <a:t> of ongoing projects achieving high development impact</a:t>
            </a:r>
            <a:endParaRPr lang="en-GB" sz="1100">
              <a:solidFill>
                <a:srgbClr val="2D3F7B"/>
              </a:solidFill>
            </a:endParaRPr>
          </a:p>
        </c:rich>
      </c:tx>
      <c:overlay val="0"/>
    </c:title>
    <c:autoTitleDeleted val="0"/>
    <c:plotArea>
      <c:layout/>
      <c:barChart>
        <c:barDir val="col"/>
        <c:grouping val="clustered"/>
        <c:varyColors val="0"/>
        <c:ser>
          <c:idx val="0"/>
          <c:order val="0"/>
          <c:tx>
            <c:strRef>
              <c:f>SSW!$E$337</c:f>
              <c:strCache>
                <c:ptCount val="1"/>
                <c:pt idx="0">
                  <c:v>Planned</c:v>
                </c:pt>
              </c:strCache>
            </c:strRef>
          </c:tx>
          <c:spPr>
            <a:solidFill>
              <a:srgbClr val="A75A0A"/>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SSW!$F$337:$R$337</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SSW!$E$338</c:f>
              <c:strCache>
                <c:ptCount val="1"/>
                <c:pt idx="0">
                  <c:v>Achieved</c:v>
                </c:pt>
              </c:strCache>
            </c:strRef>
          </c:tx>
          <c:spPr>
            <a:solidFill>
              <a:srgbClr val="65B134"/>
            </a:solidFill>
          </c:spPr>
          <c:invertIfNegative val="0"/>
          <c:cat>
            <c:strRef>
              <c:f>SSW!$F$296:$R$296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SSW!$F$338:$R$338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40"/>
        <c:overlap val="40"/>
        <c:axId val="77230464"/>
        <c:axId val="77232000"/>
      </c:barChart>
      <c:catAx>
        <c:axId val="77230464"/>
        <c:scaling>
          <c:orientation val="minMax"/>
        </c:scaling>
        <c:delete val="0"/>
        <c:axPos val="b"/>
        <c:numFmt formatCode="General" sourceLinked="0"/>
        <c:majorTickMark val="none"/>
        <c:minorTickMark val="none"/>
        <c:tickLblPos val="nextTo"/>
        <c:txPr>
          <a:bodyPr/>
          <a:lstStyle/>
          <a:p>
            <a:pPr>
              <a:defRPr sz="900"/>
            </a:pPr>
            <a:endParaRPr lang="en-US"/>
          </a:p>
        </c:txPr>
        <c:crossAx val="77232000"/>
        <c:crosses val="autoZero"/>
        <c:auto val="1"/>
        <c:lblAlgn val="ctr"/>
        <c:lblOffset val="100"/>
        <c:noMultiLvlLbl val="0"/>
      </c:catAx>
      <c:valAx>
        <c:axId val="77232000"/>
        <c:scaling>
          <c:orientation val="minMax"/>
        </c:scaling>
        <c:delete val="0"/>
        <c:axPos val="l"/>
        <c:majorGridlines>
          <c:spPr>
            <a:ln>
              <a:solidFill>
                <a:srgbClr val="E3E7F5"/>
              </a:solidFill>
            </a:ln>
          </c:spPr>
        </c:majorGridlines>
        <c:numFmt formatCode="0" sourceLinked="1"/>
        <c:majorTickMark val="none"/>
        <c:minorTickMark val="none"/>
        <c:tickLblPos val="nextTo"/>
        <c:txPr>
          <a:bodyPr/>
          <a:lstStyle/>
          <a:p>
            <a:pPr>
              <a:defRPr sz="800"/>
            </a:pPr>
            <a:endParaRPr lang="en-US"/>
          </a:p>
        </c:txPr>
        <c:crossAx val="77230464"/>
        <c:crosses val="autoZero"/>
        <c:crossBetween val="between"/>
      </c:valAx>
      <c:spPr>
        <a:ln>
          <a:solidFill>
            <a:srgbClr val="E3E7F5"/>
          </a:solidFill>
        </a:ln>
      </c:spPr>
    </c:plotArea>
    <c:legend>
      <c:legendPos val="r"/>
      <c:overlay val="0"/>
      <c:txPr>
        <a:bodyPr/>
        <a:lstStyle/>
        <a:p>
          <a:pPr>
            <a:defRPr sz="900"/>
          </a:pPr>
          <a:endParaRPr lang="en-US"/>
        </a:p>
      </c:txPr>
    </c:legend>
    <c:plotVisOnly val="1"/>
    <c:dispBlanksAs val="gap"/>
    <c:showDLblsOverMax val="0"/>
  </c:chart>
  <c:spPr>
    <a:solidFill>
      <a:srgbClr val="ECF8E4"/>
    </a:solidFill>
    <a:ln>
      <a:solidFill>
        <a:srgbClr val="65B134"/>
      </a:solid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174791</xdr:colOff>
      <xdr:row>188</xdr:row>
      <xdr:rowOff>76200</xdr:rowOff>
    </xdr:from>
    <xdr:to>
      <xdr:col>4</xdr:col>
      <xdr:colOff>46391</xdr:colOff>
      <xdr:row>209</xdr:row>
      <xdr:rowOff>32888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250371</xdr:colOff>
      <xdr:row>188</xdr:row>
      <xdr:rowOff>76200</xdr:rowOff>
    </xdr:from>
    <xdr:to>
      <xdr:col>8</xdr:col>
      <xdr:colOff>745178</xdr:colOff>
      <xdr:row>209</xdr:row>
      <xdr:rowOff>32888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904874</xdr:colOff>
      <xdr:row>188</xdr:row>
      <xdr:rowOff>76200</xdr:rowOff>
    </xdr:from>
    <xdr:to>
      <xdr:col>13</xdr:col>
      <xdr:colOff>166874</xdr:colOff>
      <xdr:row>209</xdr:row>
      <xdr:rowOff>32888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174791</xdr:colOff>
      <xdr:row>234</xdr:row>
      <xdr:rowOff>76261</xdr:rowOff>
    </xdr:from>
    <xdr:to>
      <xdr:col>4</xdr:col>
      <xdr:colOff>46391</xdr:colOff>
      <xdr:row>258</xdr:row>
      <xdr:rowOff>18661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239795</xdr:colOff>
      <xdr:row>234</xdr:row>
      <xdr:rowOff>90549</xdr:rowOff>
    </xdr:from>
    <xdr:to>
      <xdr:col>8</xdr:col>
      <xdr:colOff>720995</xdr:colOff>
      <xdr:row>258</xdr:row>
      <xdr:rowOff>18661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914399</xdr:colOff>
      <xdr:row>234</xdr:row>
      <xdr:rowOff>76261</xdr:rowOff>
    </xdr:from>
    <xdr:to>
      <xdr:col>13</xdr:col>
      <xdr:colOff>166874</xdr:colOff>
      <xdr:row>258</xdr:row>
      <xdr:rowOff>18661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174791</xdr:colOff>
      <xdr:row>258</xdr:row>
      <xdr:rowOff>159634</xdr:rowOff>
    </xdr:from>
    <xdr:to>
      <xdr:col>4</xdr:col>
      <xdr:colOff>46391</xdr:colOff>
      <xdr:row>282</xdr:row>
      <xdr:rowOff>87747</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239795</xdr:colOff>
      <xdr:row>258</xdr:row>
      <xdr:rowOff>159634</xdr:rowOff>
    </xdr:from>
    <xdr:to>
      <xdr:col>8</xdr:col>
      <xdr:colOff>720995</xdr:colOff>
      <xdr:row>282</xdr:row>
      <xdr:rowOff>102034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914399</xdr:colOff>
      <xdr:row>258</xdr:row>
      <xdr:rowOff>159634</xdr:rowOff>
    </xdr:from>
    <xdr:to>
      <xdr:col>13</xdr:col>
      <xdr:colOff>166874</xdr:colOff>
      <xdr:row>282</xdr:row>
      <xdr:rowOff>102034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174791</xdr:colOff>
      <xdr:row>210</xdr:row>
      <xdr:rowOff>7174</xdr:rowOff>
    </xdr:from>
    <xdr:to>
      <xdr:col>6</xdr:col>
      <xdr:colOff>1007549</xdr:colOff>
      <xdr:row>233</xdr:row>
      <xdr:rowOff>101975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2</xdr:row>
      <xdr:rowOff>0</xdr:rowOff>
    </xdr:from>
    <xdr:to>
      <xdr:col>12</xdr:col>
      <xdr:colOff>3467</xdr:colOff>
      <xdr:row>187</xdr:row>
      <xdr:rowOff>0</xdr:rowOff>
    </xdr:to>
    <xdr:sp macro="" textlink="">
      <xdr:nvSpPr>
        <xdr:cNvPr id="12" name="Rectangle 11"/>
        <xdr:cNvSpPr/>
      </xdr:nvSpPr>
      <xdr:spPr>
        <a:xfrm>
          <a:off x="16040100" y="504825"/>
          <a:ext cx="1384592" cy="32689800"/>
        </a:xfrm>
        <a:prstGeom prst="rect">
          <a:avLst/>
        </a:prstGeom>
        <a:noFill/>
        <a:ln w="38100">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1371601</xdr:colOff>
      <xdr:row>3</xdr:row>
      <xdr:rowOff>19047</xdr:rowOff>
    </xdr:from>
    <xdr:to>
      <xdr:col>11</xdr:col>
      <xdr:colOff>28575</xdr:colOff>
      <xdr:row>245</xdr:row>
      <xdr:rowOff>104776</xdr:rowOff>
    </xdr:to>
    <xdr:grpSp>
      <xdr:nvGrpSpPr>
        <xdr:cNvPr id="7" name="Group 6"/>
        <xdr:cNvGrpSpPr/>
      </xdr:nvGrpSpPr>
      <xdr:grpSpPr>
        <a:xfrm>
          <a:off x="13573126" y="676272"/>
          <a:ext cx="1419224" cy="33108904"/>
          <a:chOff x="13563601" y="676271"/>
          <a:chExt cx="1419224" cy="33223203"/>
        </a:xfrm>
      </xdr:grpSpPr>
      <xdr:sp macro="" textlink="">
        <xdr:nvSpPr>
          <xdr:cNvPr id="3" name="Rectangle 2"/>
          <xdr:cNvSpPr/>
        </xdr:nvSpPr>
        <xdr:spPr>
          <a:xfrm>
            <a:off x="13582748" y="676271"/>
            <a:ext cx="1384592" cy="32650033"/>
          </a:xfrm>
          <a:prstGeom prst="rect">
            <a:avLst/>
          </a:prstGeom>
          <a:noFill/>
          <a:ln w="38100">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TextBox 3"/>
          <xdr:cNvSpPr txBox="1"/>
        </xdr:nvSpPr>
        <xdr:spPr>
          <a:xfrm>
            <a:off x="13563601" y="33308923"/>
            <a:ext cx="1419224" cy="590551"/>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00" b="1" baseline="0">
                <a:solidFill>
                  <a:sysClr val="windowText" lastClr="000000"/>
                </a:solidFill>
              </a:rPr>
              <a:t>'ACHIEVED' INDICATOR DATA FOR 2014 TO BE INSERTED/UPDATED</a:t>
            </a:r>
            <a:endParaRPr lang="en-GB" sz="10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75A0A"/>
    <pageSetUpPr fitToPage="1"/>
  </sheetPr>
  <dimension ref="A1:T352"/>
  <sheetViews>
    <sheetView showGridLines="0" tabSelected="1" zoomScaleNormal="100" zoomScaleSheetLayoutView="100" workbookViewId="0"/>
  </sheetViews>
  <sheetFormatPr defaultRowHeight="12.75" x14ac:dyDescent="0.2"/>
  <cols>
    <col min="1" max="1" width="2.7109375" style="2" customWidth="1"/>
    <col min="2" max="2" width="30.7109375" style="2" customWidth="1"/>
    <col min="3" max="3" width="42.5703125" style="3" customWidth="1"/>
    <col min="4" max="4" width="17.28515625" style="2" customWidth="1"/>
    <col min="5" max="5" width="23" style="2" customWidth="1"/>
    <col min="6" max="18" width="20.7109375" style="1" customWidth="1"/>
    <col min="19" max="19" width="30.7109375" style="2" customWidth="1"/>
    <col min="20" max="16384" width="9.140625" style="2"/>
  </cols>
  <sheetData>
    <row r="1" spans="1:20" ht="15" customHeight="1" thickBot="1" x14ac:dyDescent="0.25">
      <c r="B1" s="5"/>
      <c r="C1" s="6"/>
      <c r="D1" s="5"/>
      <c r="E1" s="5"/>
      <c r="F1" s="7"/>
      <c r="G1" s="7"/>
      <c r="H1" s="7"/>
      <c r="I1" s="7"/>
      <c r="J1" s="7"/>
      <c r="K1" s="7"/>
      <c r="L1" s="7"/>
      <c r="M1" s="7"/>
      <c r="N1" s="7"/>
      <c r="O1" s="7"/>
      <c r="P1" s="7"/>
      <c r="Q1" s="7"/>
      <c r="R1" s="7"/>
      <c r="S1" s="5"/>
    </row>
    <row r="2" spans="1:20" ht="24.75" customHeight="1" x14ac:dyDescent="0.2">
      <c r="A2" s="4"/>
      <c r="B2" s="8" t="s">
        <v>0</v>
      </c>
      <c r="C2" s="546" t="s">
        <v>159</v>
      </c>
      <c r="D2" s="546"/>
      <c r="E2" s="546"/>
      <c r="F2" s="546"/>
      <c r="G2" s="546"/>
      <c r="H2" s="546"/>
      <c r="I2" s="546"/>
      <c r="J2" s="546"/>
      <c r="K2" s="546"/>
      <c r="L2" s="546"/>
      <c r="M2" s="546"/>
      <c r="N2" s="546"/>
      <c r="O2" s="546"/>
      <c r="P2" s="546"/>
      <c r="Q2" s="546"/>
      <c r="R2" s="546"/>
      <c r="S2" s="547"/>
    </row>
    <row r="3" spans="1:20" ht="15" customHeight="1" thickBot="1" x14ac:dyDescent="0.25">
      <c r="A3" s="4"/>
      <c r="B3" s="138" t="s">
        <v>1</v>
      </c>
      <c r="C3" s="397" t="s">
        <v>16</v>
      </c>
      <c r="D3" s="398"/>
      <c r="E3" s="398"/>
      <c r="F3" s="181">
        <v>2008</v>
      </c>
      <c r="G3" s="181">
        <v>2009</v>
      </c>
      <c r="H3" s="181" t="s">
        <v>148</v>
      </c>
      <c r="I3" s="181" t="s">
        <v>149</v>
      </c>
      <c r="J3" s="181" t="s">
        <v>150</v>
      </c>
      <c r="K3" s="182" t="s">
        <v>151</v>
      </c>
      <c r="L3" s="183" t="s">
        <v>152</v>
      </c>
      <c r="M3" s="181" t="s">
        <v>153</v>
      </c>
      <c r="N3" s="181" t="s">
        <v>154</v>
      </c>
      <c r="O3" s="182" t="s">
        <v>155</v>
      </c>
      <c r="P3" s="340" t="s">
        <v>156</v>
      </c>
      <c r="Q3" s="340" t="s">
        <v>157</v>
      </c>
      <c r="R3" s="341" t="s">
        <v>158</v>
      </c>
      <c r="S3" s="548" t="s">
        <v>193</v>
      </c>
    </row>
    <row r="4" spans="1:20" ht="14.1" customHeight="1" x14ac:dyDescent="0.2">
      <c r="A4" s="4"/>
      <c r="B4" s="551" t="s">
        <v>182</v>
      </c>
      <c r="C4" s="405" t="s">
        <v>184</v>
      </c>
      <c r="D4" s="554" t="s">
        <v>79</v>
      </c>
      <c r="E4" s="555"/>
      <c r="F4" s="543"/>
      <c r="G4" s="529"/>
      <c r="H4" s="529"/>
      <c r="I4" s="556"/>
      <c r="J4" s="556"/>
      <c r="K4" s="556"/>
      <c r="L4" s="557"/>
      <c r="M4" s="557"/>
      <c r="N4" s="557"/>
      <c r="O4" s="557"/>
      <c r="P4" s="529"/>
      <c r="Q4" s="529"/>
      <c r="R4" s="529"/>
      <c r="S4" s="549"/>
    </row>
    <row r="5" spans="1:20" ht="14.1" customHeight="1" thickBot="1" x14ac:dyDescent="0.25">
      <c r="A5" s="4"/>
      <c r="B5" s="552"/>
      <c r="C5" s="406"/>
      <c r="D5" s="541"/>
      <c r="E5" s="542"/>
      <c r="F5" s="544"/>
      <c r="G5" s="545"/>
      <c r="H5" s="545"/>
      <c r="I5" s="545"/>
      <c r="J5" s="545"/>
      <c r="K5" s="545"/>
      <c r="L5" s="545"/>
      <c r="M5" s="545"/>
      <c r="N5" s="545"/>
      <c r="O5" s="545"/>
      <c r="P5" s="530"/>
      <c r="Q5" s="530"/>
      <c r="R5" s="530"/>
      <c r="S5" s="549"/>
    </row>
    <row r="6" spans="1:20" ht="14.1" customHeight="1" x14ac:dyDescent="0.2">
      <c r="A6" s="4"/>
      <c r="B6" s="552"/>
      <c r="C6" s="406"/>
      <c r="D6" s="408" t="s">
        <v>4</v>
      </c>
      <c r="E6" s="468"/>
      <c r="F6" s="468"/>
      <c r="G6" s="468"/>
      <c r="H6" s="468"/>
      <c r="I6" s="468"/>
      <c r="J6" s="468"/>
      <c r="K6" s="468"/>
      <c r="L6" s="468"/>
      <c r="M6" s="468"/>
      <c r="N6" s="468"/>
      <c r="O6" s="468"/>
      <c r="P6" s="410"/>
      <c r="Q6" s="410"/>
      <c r="R6" s="411"/>
      <c r="S6" s="549"/>
    </row>
    <row r="7" spans="1:20" ht="14.1" customHeight="1" x14ac:dyDescent="0.2">
      <c r="A7" s="4"/>
      <c r="B7" s="552"/>
      <c r="C7" s="407"/>
      <c r="D7" s="412"/>
      <c r="E7" s="414"/>
      <c r="F7" s="414"/>
      <c r="G7" s="414"/>
      <c r="H7" s="414"/>
      <c r="I7" s="414"/>
      <c r="J7" s="414"/>
      <c r="K7" s="414"/>
      <c r="L7" s="414"/>
      <c r="M7" s="414"/>
      <c r="N7" s="414"/>
      <c r="O7" s="414"/>
      <c r="P7" s="414"/>
      <c r="Q7" s="414"/>
      <c r="R7" s="415"/>
      <c r="S7" s="549"/>
    </row>
    <row r="8" spans="1:20" ht="14.1" customHeight="1" x14ac:dyDescent="0.2">
      <c r="A8" s="4"/>
      <c r="B8" s="552"/>
      <c r="C8" s="416" t="s">
        <v>17</v>
      </c>
      <c r="D8" s="429"/>
      <c r="E8" s="430"/>
      <c r="F8" s="253">
        <v>2008</v>
      </c>
      <c r="G8" s="253">
        <v>2009</v>
      </c>
      <c r="H8" s="253" t="s">
        <v>148</v>
      </c>
      <c r="I8" s="181" t="s">
        <v>149</v>
      </c>
      <c r="J8" s="181" t="s">
        <v>150</v>
      </c>
      <c r="K8" s="182" t="s">
        <v>151</v>
      </c>
      <c r="L8" s="183" t="s">
        <v>152</v>
      </c>
      <c r="M8" s="181" t="s">
        <v>153</v>
      </c>
      <c r="N8" s="181" t="s">
        <v>154</v>
      </c>
      <c r="O8" s="182" t="s">
        <v>155</v>
      </c>
      <c r="P8" s="340" t="s">
        <v>156</v>
      </c>
      <c r="Q8" s="340" t="s">
        <v>157</v>
      </c>
      <c r="R8" s="341" t="s">
        <v>158</v>
      </c>
      <c r="S8" s="549"/>
    </row>
    <row r="9" spans="1:20" ht="14.1" customHeight="1" x14ac:dyDescent="0.2">
      <c r="A9" s="4"/>
      <c r="B9" s="552"/>
      <c r="C9" s="405" t="s">
        <v>183</v>
      </c>
      <c r="D9" s="539" t="s">
        <v>79</v>
      </c>
      <c r="E9" s="540"/>
      <c r="F9" s="543"/>
      <c r="G9" s="529"/>
      <c r="H9" s="529"/>
      <c r="I9" s="536"/>
      <c r="J9" s="536"/>
      <c r="K9" s="536"/>
      <c r="L9" s="536"/>
      <c r="M9" s="536"/>
      <c r="N9" s="536"/>
      <c r="O9" s="536"/>
      <c r="P9" s="529"/>
      <c r="Q9" s="529"/>
      <c r="R9" s="529"/>
      <c r="S9" s="549"/>
    </row>
    <row r="10" spans="1:20" ht="14.1" customHeight="1" thickBot="1" x14ac:dyDescent="0.25">
      <c r="A10" s="4"/>
      <c r="B10" s="552"/>
      <c r="C10" s="406"/>
      <c r="D10" s="541"/>
      <c r="E10" s="542"/>
      <c r="F10" s="544"/>
      <c r="G10" s="545"/>
      <c r="H10" s="545"/>
      <c r="I10" s="537"/>
      <c r="J10" s="537"/>
      <c r="K10" s="537"/>
      <c r="L10" s="537"/>
      <c r="M10" s="537"/>
      <c r="N10" s="537"/>
      <c r="O10" s="537"/>
      <c r="P10" s="530"/>
      <c r="Q10" s="530"/>
      <c r="R10" s="530"/>
      <c r="S10" s="549"/>
    </row>
    <row r="11" spans="1:20" ht="14.1" customHeight="1" x14ac:dyDescent="0.2">
      <c r="A11" s="4"/>
      <c r="B11" s="552"/>
      <c r="C11" s="406"/>
      <c r="D11" s="408" t="s">
        <v>4</v>
      </c>
      <c r="E11" s="468"/>
      <c r="F11" s="468"/>
      <c r="G11" s="468"/>
      <c r="H11" s="468"/>
      <c r="I11" s="468"/>
      <c r="J11" s="468"/>
      <c r="K11" s="468"/>
      <c r="L11" s="468"/>
      <c r="M11" s="468"/>
      <c r="N11" s="468"/>
      <c r="O11" s="468"/>
      <c r="P11" s="410"/>
      <c r="Q11" s="410"/>
      <c r="R11" s="411"/>
      <c r="S11" s="549"/>
    </row>
    <row r="12" spans="1:20" ht="33.75" customHeight="1" thickBot="1" x14ac:dyDescent="0.25">
      <c r="A12" s="4"/>
      <c r="B12" s="553"/>
      <c r="C12" s="538"/>
      <c r="D12" s="531"/>
      <c r="E12" s="532"/>
      <c r="F12" s="532"/>
      <c r="G12" s="532"/>
      <c r="H12" s="532"/>
      <c r="I12" s="532"/>
      <c r="J12" s="532"/>
      <c r="K12" s="532"/>
      <c r="L12" s="532"/>
      <c r="M12" s="532"/>
      <c r="N12" s="532"/>
      <c r="O12" s="532"/>
      <c r="P12" s="532"/>
      <c r="Q12" s="532"/>
      <c r="R12" s="533"/>
      <c r="S12" s="550"/>
    </row>
    <row r="13" spans="1:20" ht="24.75" customHeight="1" thickBot="1" x14ac:dyDescent="0.25">
      <c r="B13" s="137"/>
      <c r="C13" s="46"/>
      <c r="D13" s="46"/>
      <c r="E13" s="46"/>
      <c r="F13" s="128"/>
      <c r="G13" s="128"/>
      <c r="H13" s="128"/>
      <c r="I13" s="128"/>
      <c r="J13" s="128"/>
      <c r="K13" s="128"/>
      <c r="L13" s="128"/>
      <c r="M13" s="128"/>
      <c r="N13" s="128"/>
      <c r="O13" s="128"/>
      <c r="P13" s="128"/>
      <c r="Q13" s="128"/>
      <c r="R13" s="128"/>
      <c r="S13" s="128"/>
    </row>
    <row r="14" spans="1:20" ht="15" customHeight="1" x14ac:dyDescent="0.2">
      <c r="A14" s="41"/>
      <c r="B14" s="47" t="s">
        <v>5</v>
      </c>
      <c r="C14" s="425" t="s">
        <v>14</v>
      </c>
      <c r="D14" s="534"/>
      <c r="E14" s="535"/>
      <c r="F14" s="254">
        <v>2008</v>
      </c>
      <c r="G14" s="254">
        <v>2009</v>
      </c>
      <c r="H14" s="254" t="s">
        <v>148</v>
      </c>
      <c r="I14" s="184" t="s">
        <v>149</v>
      </c>
      <c r="J14" s="184" t="s">
        <v>150</v>
      </c>
      <c r="K14" s="185" t="s">
        <v>151</v>
      </c>
      <c r="L14" s="186" t="s">
        <v>152</v>
      </c>
      <c r="M14" s="184" t="s">
        <v>153</v>
      </c>
      <c r="N14" s="184" t="s">
        <v>154</v>
      </c>
      <c r="O14" s="185" t="s">
        <v>155</v>
      </c>
      <c r="P14" s="340" t="s">
        <v>156</v>
      </c>
      <c r="Q14" s="340" t="s">
        <v>157</v>
      </c>
      <c r="R14" s="340" t="s">
        <v>158</v>
      </c>
      <c r="S14" s="127" t="s">
        <v>6</v>
      </c>
      <c r="T14" s="40"/>
    </row>
    <row r="15" spans="1:20" ht="14.1" customHeight="1" x14ac:dyDescent="0.2">
      <c r="A15" s="41"/>
      <c r="B15" s="433" t="s">
        <v>160</v>
      </c>
      <c r="C15" s="514" t="s">
        <v>132</v>
      </c>
      <c r="D15" s="419" t="s">
        <v>2</v>
      </c>
      <c r="E15" s="139" t="s">
        <v>57</v>
      </c>
      <c r="F15" s="207"/>
      <c r="G15" s="207"/>
      <c r="H15" s="207"/>
      <c r="I15" s="278"/>
      <c r="J15" s="278"/>
      <c r="K15" s="278"/>
      <c r="L15" s="147">
        <f>'Data by round'!K43+'Data by round'!K45+'Data by round'!K47</f>
        <v>7500000</v>
      </c>
      <c r="M15" s="147">
        <f>'Data by round'!L43+'Data by round'!L45+'Data by round'!L47</f>
        <v>15000000</v>
      </c>
      <c r="N15" s="147">
        <f>'Data by round'!M43+'Data by round'!M45+'Data by round'!M47</f>
        <v>20000000</v>
      </c>
      <c r="O15" s="147">
        <f>'Data by round'!N43+'Data by round'!N45+'Data by round'!N47</f>
        <v>20000000</v>
      </c>
      <c r="P15" s="369">
        <f>'Data by round'!O43+'Data by round'!O45+'Data by round'!O47</f>
        <v>20000000</v>
      </c>
      <c r="Q15" s="369">
        <f>'Data by round'!P43+'Data by round'!P45+'Data by round'!P47</f>
        <v>20000000</v>
      </c>
      <c r="R15" s="369">
        <f>'Data by round'!Q43+'Data by round'!Q45+'Data by round'!Q47</f>
        <v>20000000</v>
      </c>
      <c r="S15" s="518" t="s">
        <v>194</v>
      </c>
      <c r="T15" s="40"/>
    </row>
    <row r="16" spans="1:20" ht="14.1" customHeight="1" x14ac:dyDescent="0.2">
      <c r="A16" s="41"/>
      <c r="B16" s="512"/>
      <c r="C16" s="515"/>
      <c r="D16" s="420"/>
      <c r="E16" s="16" t="s">
        <v>58</v>
      </c>
      <c r="F16" s="56"/>
      <c r="G16" s="56"/>
      <c r="H16" s="56"/>
      <c r="I16" s="258"/>
      <c r="J16" s="258"/>
      <c r="K16" s="258"/>
      <c r="L16" s="58">
        <v>240000</v>
      </c>
      <c r="M16" s="58">
        <f>L16+130000</f>
        <v>370000</v>
      </c>
      <c r="N16" s="58">
        <f>M16+130000</f>
        <v>500000</v>
      </c>
      <c r="O16" s="58">
        <f>N16+135000</f>
        <v>635000</v>
      </c>
      <c r="P16" s="347"/>
      <c r="Q16" s="347"/>
      <c r="R16" s="348"/>
      <c r="S16" s="519"/>
      <c r="T16" s="40"/>
    </row>
    <row r="17" spans="1:20" ht="14.1" customHeight="1" thickBot="1" x14ac:dyDescent="0.25">
      <c r="A17" s="41"/>
      <c r="B17" s="512"/>
      <c r="C17" s="515"/>
      <c r="D17" s="506"/>
      <c r="E17" s="17" t="s">
        <v>133</v>
      </c>
      <c r="F17" s="187"/>
      <c r="G17" s="187"/>
      <c r="H17" s="187"/>
      <c r="I17" s="279" t="str">
        <f t="shared" ref="I17:K17" si="0">IFERROR((I15+I16)/I163,"")</f>
        <v/>
      </c>
      <c r="J17" s="279" t="str">
        <f t="shared" si="0"/>
        <v/>
      </c>
      <c r="K17" s="279" t="str">
        <f t="shared" si="0"/>
        <v/>
      </c>
      <c r="L17" s="394"/>
      <c r="M17" s="394"/>
      <c r="N17" s="188"/>
      <c r="O17" s="188"/>
      <c r="P17" s="187"/>
      <c r="Q17" s="187"/>
      <c r="R17" s="187"/>
      <c r="S17" s="519"/>
      <c r="T17" s="40"/>
    </row>
    <row r="18" spans="1:20" ht="14.1" customHeight="1" x14ac:dyDescent="0.2">
      <c r="A18" s="41"/>
      <c r="B18" s="512"/>
      <c r="C18" s="515"/>
      <c r="D18" s="422" t="s">
        <v>3</v>
      </c>
      <c r="E18" s="140" t="s">
        <v>57</v>
      </c>
      <c r="F18" s="208"/>
      <c r="G18" s="208"/>
      <c r="H18" s="208"/>
      <c r="I18" s="285"/>
      <c r="J18" s="285"/>
      <c r="K18" s="141">
        <f>'Data by round'!J44+'Data by round'!J46+'Data by round'!J48</f>
        <v>224000</v>
      </c>
      <c r="L18" s="141">
        <f>'Data by round'!K44+'Data by round'!K46+'Data by round'!K48</f>
        <v>0</v>
      </c>
      <c r="M18" s="141">
        <f>'Data by round'!L44+'Data by round'!L46+'Data by round'!L48</f>
        <v>0</v>
      </c>
      <c r="N18" s="141">
        <f>'Data by round'!M44+'Data by round'!M46+'Data by round'!M48</f>
        <v>0</v>
      </c>
      <c r="O18" s="141">
        <f>'Data by round'!N44+'Data by round'!N46+'Data by round'!N48</f>
        <v>0</v>
      </c>
      <c r="P18" s="208"/>
      <c r="Q18" s="208"/>
      <c r="R18" s="208"/>
      <c r="S18" s="519"/>
      <c r="T18" s="40"/>
    </row>
    <row r="19" spans="1:20" ht="14.1" customHeight="1" x14ac:dyDescent="0.2">
      <c r="A19" s="41"/>
      <c r="B19" s="512"/>
      <c r="C19" s="515"/>
      <c r="D19" s="423"/>
      <c r="E19" s="16" t="s">
        <v>58</v>
      </c>
      <c r="F19" s="55"/>
      <c r="G19" s="55"/>
      <c r="H19" s="55"/>
      <c r="I19" s="259"/>
      <c r="J19" s="259"/>
      <c r="K19" s="58">
        <v>120000</v>
      </c>
      <c r="L19" s="58"/>
      <c r="M19" s="58"/>
      <c r="N19" s="58"/>
      <c r="O19" s="58"/>
      <c r="P19" s="55"/>
      <c r="Q19" s="55"/>
      <c r="R19" s="55"/>
      <c r="S19" s="519"/>
      <c r="T19" s="40"/>
    </row>
    <row r="20" spans="1:20" ht="14.1" customHeight="1" thickBot="1" x14ac:dyDescent="0.25">
      <c r="A20" s="41"/>
      <c r="B20" s="512"/>
      <c r="C20" s="515"/>
      <c r="D20" s="424"/>
      <c r="E20" s="17" t="s">
        <v>133</v>
      </c>
      <c r="F20" s="187"/>
      <c r="G20" s="187"/>
      <c r="H20" s="187"/>
      <c r="I20" s="286" t="str">
        <f t="shared" ref="I20:O20" si="1">IFERROR((I18+I19)/I170,"")</f>
        <v/>
      </c>
      <c r="J20" s="286" t="str">
        <f t="shared" si="1"/>
        <v/>
      </c>
      <c r="K20" s="188">
        <f t="shared" si="1"/>
        <v>0.31646734130634774</v>
      </c>
      <c r="L20" s="188">
        <f t="shared" si="1"/>
        <v>0</v>
      </c>
      <c r="M20" s="188">
        <f t="shared" si="1"/>
        <v>0</v>
      </c>
      <c r="N20" s="188">
        <f t="shared" si="1"/>
        <v>0</v>
      </c>
      <c r="O20" s="188">
        <f t="shared" si="1"/>
        <v>0</v>
      </c>
      <c r="P20" s="187"/>
      <c r="Q20" s="187"/>
      <c r="R20" s="187"/>
      <c r="S20" s="519"/>
      <c r="T20" s="40"/>
    </row>
    <row r="21" spans="1:20" ht="14.1" customHeight="1" x14ac:dyDescent="0.2">
      <c r="A21" s="41"/>
      <c r="B21" s="512"/>
      <c r="C21" s="516"/>
      <c r="D21" s="522" t="s">
        <v>4</v>
      </c>
      <c r="E21" s="523"/>
      <c r="F21" s="523"/>
      <c r="G21" s="523"/>
      <c r="H21" s="523"/>
      <c r="I21" s="523"/>
      <c r="J21" s="523"/>
      <c r="K21" s="523"/>
      <c r="L21" s="523"/>
      <c r="M21" s="523"/>
      <c r="N21" s="523"/>
      <c r="O21" s="524"/>
      <c r="P21" s="508"/>
      <c r="Q21" s="508"/>
      <c r="R21" s="525"/>
      <c r="S21" s="520"/>
      <c r="T21" s="40"/>
    </row>
    <row r="22" spans="1:20" ht="14.1" customHeight="1" x14ac:dyDescent="0.2">
      <c r="A22" s="41"/>
      <c r="B22" s="512"/>
      <c r="C22" s="517"/>
      <c r="D22" s="412" t="s">
        <v>108</v>
      </c>
      <c r="E22" s="414"/>
      <c r="F22" s="414"/>
      <c r="G22" s="414"/>
      <c r="H22" s="414"/>
      <c r="I22" s="414"/>
      <c r="J22" s="414"/>
      <c r="K22" s="414"/>
      <c r="L22" s="414"/>
      <c r="M22" s="414"/>
      <c r="N22" s="414"/>
      <c r="O22" s="414"/>
      <c r="P22" s="414"/>
      <c r="Q22" s="414"/>
      <c r="R22" s="415"/>
      <c r="S22" s="519"/>
      <c r="T22" s="40"/>
    </row>
    <row r="23" spans="1:20" ht="14.1" customHeight="1" thickBot="1" x14ac:dyDescent="0.25">
      <c r="A23" s="41"/>
      <c r="B23" s="512"/>
      <c r="C23" s="10" t="s">
        <v>15</v>
      </c>
      <c r="D23" s="12"/>
      <c r="E23" s="189"/>
      <c r="F23" s="253">
        <v>2008</v>
      </c>
      <c r="G23" s="253">
        <v>2009</v>
      </c>
      <c r="H23" s="253" t="s">
        <v>148</v>
      </c>
      <c r="I23" s="181" t="s">
        <v>149</v>
      </c>
      <c r="J23" s="181" t="s">
        <v>150</v>
      </c>
      <c r="K23" s="220" t="s">
        <v>151</v>
      </c>
      <c r="L23" s="183" t="s">
        <v>152</v>
      </c>
      <c r="M23" s="181" t="s">
        <v>153</v>
      </c>
      <c r="N23" s="181" t="s">
        <v>154</v>
      </c>
      <c r="O23" s="182" t="s">
        <v>155</v>
      </c>
      <c r="P23" s="340" t="s">
        <v>156</v>
      </c>
      <c r="Q23" s="340" t="s">
        <v>157</v>
      </c>
      <c r="R23" s="341" t="s">
        <v>158</v>
      </c>
      <c r="S23" s="519"/>
      <c r="T23" s="40"/>
    </row>
    <row r="24" spans="1:20" ht="14.1" customHeight="1" x14ac:dyDescent="0.2">
      <c r="A24" s="41"/>
      <c r="B24" s="512"/>
      <c r="C24" s="405" t="s">
        <v>130</v>
      </c>
      <c r="D24" s="526" t="s">
        <v>2</v>
      </c>
      <c r="E24" s="13" t="s">
        <v>97</v>
      </c>
      <c r="F24" s="148"/>
      <c r="G24" s="148"/>
      <c r="H24" s="148"/>
      <c r="I24" s="265"/>
      <c r="J24" s="265"/>
      <c r="K24" s="282">
        <v>1731000</v>
      </c>
      <c r="L24" s="70"/>
      <c r="M24" s="70"/>
      <c r="N24" s="70"/>
      <c r="O24" s="70"/>
      <c r="P24" s="106"/>
      <c r="Q24" s="106"/>
      <c r="R24" s="106"/>
      <c r="S24" s="519"/>
      <c r="T24" s="40"/>
    </row>
    <row r="25" spans="1:20" ht="14.1" customHeight="1" x14ac:dyDescent="0.2">
      <c r="A25" s="41"/>
      <c r="B25" s="512"/>
      <c r="C25" s="406"/>
      <c r="D25" s="526"/>
      <c r="E25" s="18" t="s">
        <v>98</v>
      </c>
      <c r="F25" s="149"/>
      <c r="G25" s="149"/>
      <c r="H25" s="149"/>
      <c r="I25" s="266"/>
      <c r="J25" s="266"/>
      <c r="K25" s="275">
        <v>50000</v>
      </c>
      <c r="L25" s="70"/>
      <c r="M25" s="70"/>
      <c r="N25" s="70"/>
      <c r="O25" s="70"/>
      <c r="P25" s="347"/>
      <c r="Q25" s="347"/>
      <c r="R25" s="347"/>
      <c r="S25" s="519"/>
      <c r="T25" s="40"/>
    </row>
    <row r="26" spans="1:20" ht="14.1" customHeight="1" x14ac:dyDescent="0.2">
      <c r="A26" s="41"/>
      <c r="B26" s="512"/>
      <c r="C26" s="406"/>
      <c r="D26" s="526"/>
      <c r="E26" s="13" t="s">
        <v>54</v>
      </c>
      <c r="F26" s="149"/>
      <c r="G26" s="149"/>
      <c r="H26" s="149"/>
      <c r="I26" s="266"/>
      <c r="J26" s="266"/>
      <c r="K26" s="275">
        <v>0</v>
      </c>
      <c r="L26" s="70"/>
      <c r="M26" s="70"/>
      <c r="N26" s="70"/>
      <c r="O26" s="70"/>
      <c r="P26" s="347"/>
      <c r="Q26" s="348"/>
      <c r="R26" s="347"/>
      <c r="S26" s="519"/>
      <c r="T26" s="40"/>
    </row>
    <row r="27" spans="1:20" ht="14.1" customHeight="1" thickBot="1" x14ac:dyDescent="0.25">
      <c r="A27" s="41"/>
      <c r="B27" s="512"/>
      <c r="C27" s="406"/>
      <c r="D27" s="527"/>
      <c r="E27" s="17" t="s">
        <v>59</v>
      </c>
      <c r="F27" s="150"/>
      <c r="G27" s="150"/>
      <c r="H27" s="150"/>
      <c r="I27" s="267"/>
      <c r="J27" s="267"/>
      <c r="K27" s="15">
        <f t="shared" ref="K27" si="2">SUM(K24:K26)</f>
        <v>1781000</v>
      </c>
      <c r="L27" s="15">
        <v>3500000</v>
      </c>
      <c r="M27" s="15">
        <v>4500000</v>
      </c>
      <c r="N27" s="15">
        <v>5500000</v>
      </c>
      <c r="O27" s="15">
        <v>5500000</v>
      </c>
      <c r="P27" s="57"/>
      <c r="Q27" s="57"/>
      <c r="R27" s="57"/>
      <c r="S27" s="519"/>
      <c r="T27" s="40"/>
    </row>
    <row r="28" spans="1:20" ht="14.1" customHeight="1" x14ac:dyDescent="0.2">
      <c r="A28" s="41"/>
      <c r="B28" s="512"/>
      <c r="C28" s="406"/>
      <c r="D28" s="422" t="s">
        <v>3</v>
      </c>
      <c r="E28" s="13" t="s">
        <v>97</v>
      </c>
      <c r="F28" s="148"/>
      <c r="G28" s="148"/>
      <c r="H28" s="148"/>
      <c r="I28" s="269"/>
      <c r="J28" s="269"/>
      <c r="K28" s="58">
        <v>1750000</v>
      </c>
      <c r="L28" s="58"/>
      <c r="M28" s="58"/>
      <c r="N28" s="58"/>
      <c r="O28" s="58"/>
      <c r="P28" s="55"/>
      <c r="Q28" s="55"/>
      <c r="R28" s="55"/>
      <c r="S28" s="519"/>
      <c r="T28" s="40"/>
    </row>
    <row r="29" spans="1:20" ht="14.1" customHeight="1" x14ac:dyDescent="0.2">
      <c r="A29" s="41"/>
      <c r="B29" s="512"/>
      <c r="C29" s="406"/>
      <c r="D29" s="423"/>
      <c r="E29" s="18" t="s">
        <v>98</v>
      </c>
      <c r="F29" s="148"/>
      <c r="G29" s="148"/>
      <c r="H29" s="148"/>
      <c r="I29" s="269"/>
      <c r="J29" s="269"/>
      <c r="K29" s="58">
        <v>440000</v>
      </c>
      <c r="L29" s="58"/>
      <c r="M29" s="58"/>
      <c r="N29" s="58"/>
      <c r="O29" s="58"/>
      <c r="P29" s="55"/>
      <c r="Q29" s="55"/>
      <c r="R29" s="55"/>
      <c r="S29" s="519"/>
      <c r="T29" s="40"/>
    </row>
    <row r="30" spans="1:20" ht="14.1" customHeight="1" x14ac:dyDescent="0.2">
      <c r="A30" s="41"/>
      <c r="B30" s="512"/>
      <c r="C30" s="406"/>
      <c r="D30" s="423"/>
      <c r="E30" s="13" t="s">
        <v>54</v>
      </c>
      <c r="F30" s="148"/>
      <c r="G30" s="148"/>
      <c r="H30" s="148"/>
      <c r="I30" s="269"/>
      <c r="J30" s="269"/>
      <c r="K30" s="58">
        <v>0</v>
      </c>
      <c r="L30" s="58"/>
      <c r="M30" s="58"/>
      <c r="N30" s="58"/>
      <c r="O30" s="58"/>
      <c r="P30" s="55"/>
      <c r="Q30" s="55"/>
      <c r="R30" s="55"/>
      <c r="S30" s="519"/>
      <c r="T30" s="40"/>
    </row>
    <row r="31" spans="1:20" ht="14.1" customHeight="1" thickBot="1" x14ac:dyDescent="0.25">
      <c r="A31" s="41"/>
      <c r="B31" s="512"/>
      <c r="C31" s="406"/>
      <c r="D31" s="528"/>
      <c r="E31" s="17" t="s">
        <v>59</v>
      </c>
      <c r="F31" s="219"/>
      <c r="G31" s="219"/>
      <c r="H31" s="219"/>
      <c r="I31" s="270"/>
      <c r="J31" s="270"/>
      <c r="K31" s="202">
        <f t="shared" ref="K31:O31" si="3">SUM(K28:K30)</f>
        <v>2190000</v>
      </c>
      <c r="L31" s="202">
        <f t="shared" si="3"/>
        <v>0</v>
      </c>
      <c r="M31" s="202">
        <f t="shared" si="3"/>
        <v>0</v>
      </c>
      <c r="N31" s="202">
        <f t="shared" si="3"/>
        <v>0</v>
      </c>
      <c r="O31" s="202">
        <f t="shared" si="3"/>
        <v>0</v>
      </c>
      <c r="P31" s="76"/>
      <c r="Q31" s="76"/>
      <c r="R31" s="76"/>
      <c r="S31" s="519"/>
      <c r="T31" s="40"/>
    </row>
    <row r="32" spans="1:20" ht="14.1" customHeight="1" x14ac:dyDescent="0.2">
      <c r="A32" s="41"/>
      <c r="B32" s="512"/>
      <c r="C32" s="406"/>
      <c r="D32" s="408" t="s">
        <v>4</v>
      </c>
      <c r="E32" s="468"/>
      <c r="F32" s="468"/>
      <c r="G32" s="468"/>
      <c r="H32" s="468"/>
      <c r="I32" s="468"/>
      <c r="J32" s="468"/>
      <c r="K32" s="468"/>
      <c r="L32" s="468"/>
      <c r="M32" s="468"/>
      <c r="N32" s="468"/>
      <c r="O32" s="468"/>
      <c r="P32" s="410"/>
      <c r="Q32" s="410"/>
      <c r="R32" s="411"/>
      <c r="S32" s="519"/>
      <c r="T32" s="40"/>
    </row>
    <row r="33" spans="1:20" ht="14.1" customHeight="1" x14ac:dyDescent="0.2">
      <c r="A33" s="41"/>
      <c r="B33" s="512"/>
      <c r="C33" s="407"/>
      <c r="D33" s="412" t="s">
        <v>108</v>
      </c>
      <c r="E33" s="414"/>
      <c r="F33" s="414"/>
      <c r="G33" s="414"/>
      <c r="H33" s="414"/>
      <c r="I33" s="414"/>
      <c r="J33" s="414"/>
      <c r="K33" s="414"/>
      <c r="L33" s="414"/>
      <c r="M33" s="414"/>
      <c r="N33" s="414"/>
      <c r="O33" s="414"/>
      <c r="P33" s="414"/>
      <c r="Q33" s="414"/>
      <c r="R33" s="415"/>
      <c r="S33" s="519"/>
      <c r="T33" s="40"/>
    </row>
    <row r="34" spans="1:20" ht="14.1" customHeight="1" x14ac:dyDescent="0.2">
      <c r="A34" s="41"/>
      <c r="B34" s="512"/>
      <c r="C34" s="10" t="s">
        <v>21</v>
      </c>
      <c r="D34" s="12"/>
      <c r="E34" s="189"/>
      <c r="F34" s="253">
        <v>2008</v>
      </c>
      <c r="G34" s="253">
        <v>2009</v>
      </c>
      <c r="H34" s="253" t="s">
        <v>148</v>
      </c>
      <c r="I34" s="181" t="s">
        <v>149</v>
      </c>
      <c r="J34" s="181" t="s">
        <v>150</v>
      </c>
      <c r="K34" s="182" t="s">
        <v>151</v>
      </c>
      <c r="L34" s="183" t="s">
        <v>152</v>
      </c>
      <c r="M34" s="181" t="s">
        <v>153</v>
      </c>
      <c r="N34" s="181" t="s">
        <v>154</v>
      </c>
      <c r="O34" s="182" t="s">
        <v>155</v>
      </c>
      <c r="P34" s="340" t="s">
        <v>156</v>
      </c>
      <c r="Q34" s="340" t="s">
        <v>157</v>
      </c>
      <c r="R34" s="341" t="s">
        <v>158</v>
      </c>
      <c r="S34" s="519"/>
      <c r="T34" s="40"/>
    </row>
    <row r="35" spans="1:20" ht="14.1" customHeight="1" x14ac:dyDescent="0.2">
      <c r="A35" s="41"/>
      <c r="B35" s="512"/>
      <c r="C35" s="405" t="s">
        <v>134</v>
      </c>
      <c r="D35" s="419" t="s">
        <v>2</v>
      </c>
      <c r="E35" s="39" t="s">
        <v>66</v>
      </c>
      <c r="F35" s="55"/>
      <c r="G35" s="55"/>
      <c r="H35" s="55"/>
      <c r="I35" s="278"/>
      <c r="J35" s="278"/>
      <c r="K35" s="278"/>
      <c r="L35" s="278"/>
      <c r="M35" s="53"/>
      <c r="N35" s="53"/>
      <c r="O35" s="53"/>
      <c r="P35" s="106"/>
      <c r="Q35" s="106"/>
      <c r="R35" s="106"/>
      <c r="S35" s="519"/>
      <c r="T35" s="40"/>
    </row>
    <row r="36" spans="1:20" ht="14.1" customHeight="1" x14ac:dyDescent="0.2">
      <c r="A36" s="41"/>
      <c r="B36" s="512"/>
      <c r="C36" s="406"/>
      <c r="D36" s="420"/>
      <c r="E36" s="13" t="s">
        <v>55</v>
      </c>
      <c r="F36" s="56"/>
      <c r="G36" s="56"/>
      <c r="H36" s="56"/>
      <c r="I36" s="258"/>
      <c r="J36" s="258"/>
      <c r="K36" s="14">
        <v>0</v>
      </c>
      <c r="L36" s="258"/>
      <c r="M36" s="14">
        <v>2</v>
      </c>
      <c r="N36" s="14">
        <v>4</v>
      </c>
      <c r="O36" s="14"/>
      <c r="P36" s="347"/>
      <c r="Q36" s="347"/>
      <c r="R36" s="347"/>
      <c r="S36" s="519"/>
      <c r="T36" s="40"/>
    </row>
    <row r="37" spans="1:20" ht="14.1" customHeight="1" thickBot="1" x14ac:dyDescent="0.25">
      <c r="A37" s="41"/>
      <c r="B37" s="512"/>
      <c r="C37" s="509"/>
      <c r="D37" s="420"/>
      <c r="E37" s="20" t="s">
        <v>56</v>
      </c>
      <c r="F37" s="57"/>
      <c r="G37" s="57"/>
      <c r="H37" s="57"/>
      <c r="I37" s="279" t="str">
        <f t="shared" ref="I37:J37" si="4">IFERROR((I35+I36)/I183,"")</f>
        <v/>
      </c>
      <c r="J37" s="279" t="str">
        <f t="shared" si="4"/>
        <v/>
      </c>
      <c r="K37" s="279" t="str">
        <f t="shared" ref="K37:L37" si="5">IFERROR((K35+K36)/K183,"")</f>
        <v/>
      </c>
      <c r="L37" s="279" t="str">
        <f t="shared" si="5"/>
        <v/>
      </c>
      <c r="M37" s="60"/>
      <c r="N37" s="60"/>
      <c r="O37" s="60"/>
      <c r="P37" s="57"/>
      <c r="Q37" s="57"/>
      <c r="R37" s="351"/>
      <c r="S37" s="519"/>
      <c r="T37" s="40"/>
    </row>
    <row r="38" spans="1:20" ht="14.1" customHeight="1" x14ac:dyDescent="0.2">
      <c r="A38" s="41"/>
      <c r="B38" s="512"/>
      <c r="C38" s="509"/>
      <c r="D38" s="422" t="s">
        <v>3</v>
      </c>
      <c r="E38" s="39" t="s">
        <v>66</v>
      </c>
      <c r="F38" s="55"/>
      <c r="G38" s="55"/>
      <c r="H38" s="55"/>
      <c r="I38" s="285"/>
      <c r="J38" s="285"/>
      <c r="K38" s="53">
        <v>0</v>
      </c>
      <c r="L38" s="53"/>
      <c r="M38" s="53"/>
      <c r="N38" s="53"/>
      <c r="O38" s="53"/>
      <c r="P38" s="347"/>
      <c r="Q38" s="347"/>
      <c r="R38" s="348"/>
      <c r="S38" s="519"/>
      <c r="T38" s="40"/>
    </row>
    <row r="39" spans="1:20" ht="14.1" customHeight="1" x14ac:dyDescent="0.2">
      <c r="A39" s="41"/>
      <c r="B39" s="512"/>
      <c r="C39" s="509"/>
      <c r="D39" s="423"/>
      <c r="E39" s="13" t="s">
        <v>55</v>
      </c>
      <c r="F39" s="56"/>
      <c r="G39" s="56"/>
      <c r="H39" s="56"/>
      <c r="I39" s="259"/>
      <c r="J39" s="259"/>
      <c r="K39" s="14">
        <v>0</v>
      </c>
      <c r="L39" s="14"/>
      <c r="M39" s="14"/>
      <c r="N39" s="14"/>
      <c r="O39" s="14"/>
      <c r="P39" s="347"/>
      <c r="Q39" s="347"/>
      <c r="R39" s="348"/>
      <c r="S39" s="519"/>
      <c r="T39" s="40"/>
    </row>
    <row r="40" spans="1:20" ht="14.1" customHeight="1" thickBot="1" x14ac:dyDescent="0.25">
      <c r="A40" s="41"/>
      <c r="B40" s="512"/>
      <c r="C40" s="509"/>
      <c r="D40" s="424"/>
      <c r="E40" s="20" t="s">
        <v>56</v>
      </c>
      <c r="F40" s="57"/>
      <c r="G40" s="57"/>
      <c r="H40" s="57"/>
      <c r="I40" s="286" t="str">
        <f t="shared" ref="I40:J40" si="6">IFERROR((I38+I39)/I190,"")</f>
        <v/>
      </c>
      <c r="J40" s="286" t="str">
        <f t="shared" si="6"/>
        <v/>
      </c>
      <c r="K40" s="60">
        <v>2</v>
      </c>
      <c r="L40" s="60"/>
      <c r="M40" s="60"/>
      <c r="N40" s="60"/>
      <c r="O40" s="60"/>
      <c r="P40" s="62"/>
      <c r="Q40" s="62"/>
      <c r="R40" s="351"/>
      <c r="S40" s="519"/>
      <c r="T40" s="40"/>
    </row>
    <row r="41" spans="1:20" ht="14.1" customHeight="1" x14ac:dyDescent="0.2">
      <c r="A41" s="41"/>
      <c r="B41" s="512"/>
      <c r="C41" s="509"/>
      <c r="D41" s="408"/>
      <c r="E41" s="511"/>
      <c r="F41" s="511"/>
      <c r="G41" s="511"/>
      <c r="H41" s="511"/>
      <c r="I41" s="511"/>
      <c r="J41" s="511"/>
      <c r="K41" s="511"/>
      <c r="L41" s="511"/>
      <c r="M41" s="511"/>
      <c r="N41" s="511"/>
      <c r="O41" s="511"/>
      <c r="P41" s="135"/>
      <c r="Q41" s="135"/>
      <c r="R41" s="136"/>
      <c r="S41" s="519"/>
      <c r="T41" s="40"/>
    </row>
    <row r="42" spans="1:20" ht="14.1" customHeight="1" thickBot="1" x14ac:dyDescent="0.25">
      <c r="A42" s="41"/>
      <c r="B42" s="513"/>
      <c r="C42" s="510"/>
      <c r="D42" s="440" t="s">
        <v>107</v>
      </c>
      <c r="E42" s="442"/>
      <c r="F42" s="442"/>
      <c r="G42" s="442"/>
      <c r="H42" s="442"/>
      <c r="I42" s="442"/>
      <c r="J42" s="442"/>
      <c r="K42" s="442"/>
      <c r="L42" s="442"/>
      <c r="M42" s="442"/>
      <c r="N42" s="442"/>
      <c r="O42" s="442"/>
      <c r="P42" s="442"/>
      <c r="Q42" s="442"/>
      <c r="R42" s="443"/>
      <c r="S42" s="521"/>
      <c r="T42" s="40"/>
    </row>
    <row r="43" spans="1:20" ht="24.75" customHeight="1" thickBot="1" x14ac:dyDescent="0.25">
      <c r="A43" s="9"/>
      <c r="B43" s="431"/>
      <c r="C43" s="431"/>
      <c r="D43" s="431"/>
      <c r="E43" s="431"/>
      <c r="F43" s="431"/>
      <c r="G43" s="431"/>
      <c r="H43" s="431"/>
      <c r="I43" s="431"/>
      <c r="J43" s="431"/>
      <c r="K43" s="431"/>
      <c r="L43" s="431"/>
      <c r="M43" s="431"/>
      <c r="N43" s="431"/>
      <c r="O43" s="431"/>
      <c r="P43" s="431"/>
      <c r="Q43" s="431"/>
      <c r="R43" s="431"/>
      <c r="S43" s="431"/>
      <c r="T43" s="9"/>
    </row>
    <row r="44" spans="1:20" ht="15" customHeight="1" x14ac:dyDescent="0.2">
      <c r="B44" s="49" t="s">
        <v>7</v>
      </c>
      <c r="C44" s="499" t="s">
        <v>9</v>
      </c>
      <c r="D44" s="500"/>
      <c r="E44" s="501"/>
      <c r="F44" s="254">
        <v>2008</v>
      </c>
      <c r="G44" s="254">
        <v>2009</v>
      </c>
      <c r="H44" s="254" t="s">
        <v>148</v>
      </c>
      <c r="I44" s="184" t="s">
        <v>149</v>
      </c>
      <c r="J44" s="184" t="s">
        <v>150</v>
      </c>
      <c r="K44" s="185" t="s">
        <v>151</v>
      </c>
      <c r="L44" s="186" t="s">
        <v>152</v>
      </c>
      <c r="M44" s="184" t="s">
        <v>153</v>
      </c>
      <c r="N44" s="184" t="s">
        <v>154</v>
      </c>
      <c r="O44" s="185" t="s">
        <v>155</v>
      </c>
      <c r="P44" s="340" t="s">
        <v>156</v>
      </c>
      <c r="Q44" s="340" t="s">
        <v>157</v>
      </c>
      <c r="R44" s="340" t="s">
        <v>158</v>
      </c>
      <c r="S44" s="379" t="s">
        <v>6</v>
      </c>
      <c r="T44" s="40"/>
    </row>
    <row r="45" spans="1:20" ht="14.1" customHeight="1" x14ac:dyDescent="0.2">
      <c r="B45" s="433" t="s">
        <v>113</v>
      </c>
      <c r="C45" s="455" t="s">
        <v>190</v>
      </c>
      <c r="D45" s="419" t="s">
        <v>2</v>
      </c>
      <c r="E45" s="142" t="s">
        <v>65</v>
      </c>
      <c r="F45" s="207"/>
      <c r="G45" s="207"/>
      <c r="H45" s="207"/>
      <c r="I45" s="278"/>
      <c r="J45" s="278"/>
      <c r="K45" s="147">
        <f>'Data by round'!J103+'Data by round'!J105+'Data by round'!J107</f>
        <v>10000</v>
      </c>
      <c r="L45" s="147">
        <f>'Data by round'!K103+'Data by round'!K105+'Data by round'!K107</f>
        <v>15000</v>
      </c>
      <c r="M45" s="147">
        <f>'Data by round'!L103+'Data by round'!L105+'Data by round'!L107</f>
        <v>20000</v>
      </c>
      <c r="N45" s="147">
        <f>'Data by round'!M103+'Data by round'!M105+'Data by round'!M107</f>
        <v>30000</v>
      </c>
      <c r="O45" s="147">
        <f>'Data by round'!N103+'Data by round'!N105+'Data by round'!N107</f>
        <v>50000</v>
      </c>
      <c r="P45" s="207"/>
      <c r="Q45" s="207"/>
      <c r="R45" s="380"/>
      <c r="S45" s="502" t="s">
        <v>195</v>
      </c>
      <c r="T45" s="9"/>
    </row>
    <row r="46" spans="1:20" ht="14.1" customHeight="1" thickBot="1" x14ac:dyDescent="0.25">
      <c r="B46" s="434"/>
      <c r="C46" s="456"/>
      <c r="D46" s="420"/>
      <c r="E46" s="38" t="s">
        <v>34</v>
      </c>
      <c r="F46" s="57"/>
      <c r="G46" s="57"/>
      <c r="H46" s="57"/>
      <c r="I46" s="260"/>
      <c r="J46" s="260"/>
      <c r="K46" s="15">
        <f t="shared" ref="K46:O46" si="7">K45*5</f>
        <v>50000</v>
      </c>
      <c r="L46" s="15">
        <f t="shared" si="7"/>
        <v>75000</v>
      </c>
      <c r="M46" s="15">
        <f t="shared" si="7"/>
        <v>100000</v>
      </c>
      <c r="N46" s="15">
        <f t="shared" si="7"/>
        <v>150000</v>
      </c>
      <c r="O46" s="15">
        <f t="shared" si="7"/>
        <v>250000</v>
      </c>
      <c r="P46" s="57"/>
      <c r="Q46" s="57"/>
      <c r="R46" s="381"/>
      <c r="S46" s="503"/>
      <c r="T46" s="9"/>
    </row>
    <row r="47" spans="1:20" ht="14.1" customHeight="1" x14ac:dyDescent="0.2">
      <c r="B47" s="434"/>
      <c r="C47" s="456"/>
      <c r="D47" s="422" t="s">
        <v>3</v>
      </c>
      <c r="E47" s="143" t="s">
        <v>65</v>
      </c>
      <c r="F47" s="208"/>
      <c r="G47" s="208"/>
      <c r="H47" s="208"/>
      <c r="I47" s="285"/>
      <c r="J47" s="285"/>
      <c r="K47" s="141">
        <f>'Data by round'!J104+'Data by round'!J106+'Data by round'!J108</f>
        <v>2800</v>
      </c>
      <c r="L47" s="141">
        <f>'Data by round'!K104+'Data by round'!K106+'Data by round'!K108</f>
        <v>0</v>
      </c>
      <c r="M47" s="141">
        <f>'Data by round'!L104+'Data by round'!L106+'Data by round'!L108</f>
        <v>0</v>
      </c>
      <c r="N47" s="141">
        <f>'Data by round'!M104+'Data by round'!M106+'Data by round'!M108</f>
        <v>0</v>
      </c>
      <c r="O47" s="141">
        <f>'Data by round'!N104+'Data by round'!N106+'Data by round'!N108</f>
        <v>0</v>
      </c>
      <c r="P47" s="208"/>
      <c r="Q47" s="208"/>
      <c r="R47" s="382"/>
      <c r="S47" s="503"/>
      <c r="T47" s="9"/>
    </row>
    <row r="48" spans="1:20" ht="14.1" customHeight="1" thickBot="1" x14ac:dyDescent="0.25">
      <c r="B48" s="434"/>
      <c r="C48" s="456"/>
      <c r="D48" s="424"/>
      <c r="E48" s="50" t="s">
        <v>34</v>
      </c>
      <c r="F48" s="57"/>
      <c r="G48" s="57"/>
      <c r="H48" s="57"/>
      <c r="I48" s="268"/>
      <c r="J48" s="268"/>
      <c r="K48" s="15">
        <f t="shared" ref="K48:O48" si="8">K47*5</f>
        <v>14000</v>
      </c>
      <c r="L48" s="15">
        <f t="shared" si="8"/>
        <v>0</v>
      </c>
      <c r="M48" s="15">
        <f t="shared" si="8"/>
        <v>0</v>
      </c>
      <c r="N48" s="15">
        <f t="shared" si="8"/>
        <v>0</v>
      </c>
      <c r="O48" s="15">
        <f t="shared" si="8"/>
        <v>0</v>
      </c>
      <c r="P48" s="57"/>
      <c r="Q48" s="57"/>
      <c r="R48" s="381"/>
      <c r="S48" s="503"/>
      <c r="T48" s="9"/>
    </row>
    <row r="49" spans="2:20" ht="14.1" customHeight="1" x14ac:dyDescent="0.2">
      <c r="B49" s="434"/>
      <c r="C49" s="456"/>
      <c r="D49" s="408" t="s">
        <v>4</v>
      </c>
      <c r="E49" s="468"/>
      <c r="F49" s="468"/>
      <c r="G49" s="468"/>
      <c r="H49" s="468"/>
      <c r="I49" s="468"/>
      <c r="J49" s="468"/>
      <c r="K49" s="468"/>
      <c r="L49" s="468"/>
      <c r="M49" s="468"/>
      <c r="N49" s="468"/>
      <c r="O49" s="468"/>
      <c r="P49" s="114"/>
      <c r="Q49" s="114"/>
      <c r="R49" s="363"/>
      <c r="S49" s="503"/>
      <c r="T49" s="9"/>
    </row>
    <row r="50" spans="2:20" ht="14.1" customHeight="1" x14ac:dyDescent="0.2">
      <c r="B50" s="434"/>
      <c r="C50" s="472"/>
      <c r="D50" s="412" t="s">
        <v>109</v>
      </c>
      <c r="E50" s="414"/>
      <c r="F50" s="414"/>
      <c r="G50" s="414"/>
      <c r="H50" s="414"/>
      <c r="I50" s="414"/>
      <c r="J50" s="414"/>
      <c r="K50" s="414"/>
      <c r="L50" s="414"/>
      <c r="M50" s="414"/>
      <c r="N50" s="414"/>
      <c r="O50" s="414"/>
      <c r="P50" s="414"/>
      <c r="Q50" s="414"/>
      <c r="R50" s="414"/>
      <c r="S50" s="503"/>
      <c r="T50" s="9"/>
    </row>
    <row r="51" spans="2:20" ht="14.1" customHeight="1" x14ac:dyDescent="0.2">
      <c r="B51" s="434"/>
      <c r="C51" s="417" t="s">
        <v>10</v>
      </c>
      <c r="D51" s="429"/>
      <c r="E51" s="489"/>
      <c r="F51" s="253">
        <v>2008</v>
      </c>
      <c r="G51" s="253">
        <v>2009</v>
      </c>
      <c r="H51" s="253" t="s">
        <v>148</v>
      </c>
      <c r="I51" s="181" t="s">
        <v>149</v>
      </c>
      <c r="J51" s="181" t="s">
        <v>150</v>
      </c>
      <c r="K51" s="182" t="s">
        <v>151</v>
      </c>
      <c r="L51" s="183" t="s">
        <v>152</v>
      </c>
      <c r="M51" s="181" t="s">
        <v>153</v>
      </c>
      <c r="N51" s="181" t="s">
        <v>154</v>
      </c>
      <c r="O51" s="182" t="s">
        <v>155</v>
      </c>
      <c r="P51" s="340" t="s">
        <v>156</v>
      </c>
      <c r="Q51" s="340" t="s">
        <v>157</v>
      </c>
      <c r="R51" s="253" t="s">
        <v>158</v>
      </c>
      <c r="S51" s="503"/>
      <c r="T51" s="9"/>
    </row>
    <row r="52" spans="2:20" ht="14.1" customHeight="1" thickBot="1" x14ac:dyDescent="0.25">
      <c r="B52" s="434"/>
      <c r="C52" s="496" t="s">
        <v>131</v>
      </c>
      <c r="D52" s="120" t="s">
        <v>2</v>
      </c>
      <c r="E52" s="144" t="s">
        <v>99</v>
      </c>
      <c r="F52" s="209"/>
      <c r="G52" s="209"/>
      <c r="H52" s="209"/>
      <c r="I52" s="287"/>
      <c r="J52" s="287"/>
      <c r="K52" s="287"/>
      <c r="L52" s="180">
        <f>IFERROR((('Data by round'!K103*'Data by round'!K163))/L45,0)</f>
        <v>0</v>
      </c>
      <c r="M52" s="180">
        <f>(('Data by round'!L103*'Data by round'!L163))/M45</f>
        <v>80</v>
      </c>
      <c r="N52" s="180">
        <f>(('Data by round'!M103*'Data by round'!M163))/N45</f>
        <v>85</v>
      </c>
      <c r="O52" s="180">
        <f>(('Data by round'!N103*'Data by round'!N163))/O45</f>
        <v>85</v>
      </c>
      <c r="P52" s="209"/>
      <c r="Q52" s="209"/>
      <c r="R52" s="383"/>
      <c r="S52" s="503"/>
      <c r="T52" s="9"/>
    </row>
    <row r="53" spans="2:20" ht="14.1" customHeight="1" thickBot="1" x14ac:dyDescent="0.25">
      <c r="B53" s="434"/>
      <c r="C53" s="497"/>
      <c r="D53" s="31" t="s">
        <v>3</v>
      </c>
      <c r="E53" s="145" t="s">
        <v>99</v>
      </c>
      <c r="F53" s="217"/>
      <c r="G53" s="217"/>
      <c r="H53" s="217"/>
      <c r="I53" s="288"/>
      <c r="J53" s="288"/>
      <c r="K53" s="180">
        <f>(('Data by round'!J104*'Data by round'!J164))/K47</f>
        <v>80</v>
      </c>
      <c r="L53" s="180">
        <f>IFERROR((('Data by round'!K104*'Data by round'!K164))/L47,0)</f>
        <v>0</v>
      </c>
      <c r="M53" s="180">
        <f>IFERROR((('Data by round'!L104*'Data by round'!L164))/M47,0)</f>
        <v>0</v>
      </c>
      <c r="N53" s="180">
        <f>IFERROR((('Data by round'!M104*'Data by round'!M164))/N47,0)</f>
        <v>0</v>
      </c>
      <c r="O53" s="180">
        <f>IFERROR((('Data by round'!N104*'Data by round'!N164))/O47,0)</f>
        <v>0</v>
      </c>
      <c r="P53" s="217"/>
      <c r="Q53" s="217"/>
      <c r="R53" s="384"/>
      <c r="S53" s="503"/>
      <c r="T53" s="9"/>
    </row>
    <row r="54" spans="2:20" ht="14.1" customHeight="1" x14ac:dyDescent="0.2">
      <c r="B54" s="434"/>
      <c r="C54" s="497"/>
      <c r="D54" s="408" t="s">
        <v>4</v>
      </c>
      <c r="E54" s="468"/>
      <c r="F54" s="468"/>
      <c r="G54" s="468"/>
      <c r="H54" s="468"/>
      <c r="I54" s="468"/>
      <c r="J54" s="468"/>
      <c r="K54" s="468"/>
      <c r="L54" s="468"/>
      <c r="M54" s="468"/>
      <c r="N54" s="468"/>
      <c r="O54" s="468"/>
      <c r="P54" s="114"/>
      <c r="Q54" s="114"/>
      <c r="R54" s="363"/>
      <c r="S54" s="503"/>
      <c r="T54" s="9"/>
    </row>
    <row r="55" spans="2:20" ht="14.1" customHeight="1" x14ac:dyDescent="0.2">
      <c r="B55" s="434"/>
      <c r="C55" s="498"/>
      <c r="D55" s="480" t="s">
        <v>109</v>
      </c>
      <c r="E55" s="481"/>
      <c r="F55" s="481"/>
      <c r="G55" s="481"/>
      <c r="H55" s="481"/>
      <c r="I55" s="481"/>
      <c r="J55" s="481"/>
      <c r="K55" s="481"/>
      <c r="L55" s="481"/>
      <c r="M55" s="481"/>
      <c r="N55" s="481"/>
      <c r="O55" s="481"/>
      <c r="P55" s="481"/>
      <c r="Q55" s="481"/>
      <c r="R55" s="481"/>
      <c r="S55" s="503"/>
      <c r="T55" s="9"/>
    </row>
    <row r="56" spans="2:20" ht="14.1" customHeight="1" x14ac:dyDescent="0.2">
      <c r="B56" s="434"/>
      <c r="C56" s="417" t="s">
        <v>11</v>
      </c>
      <c r="D56" s="429"/>
      <c r="E56" s="489"/>
      <c r="F56" s="253">
        <v>2008</v>
      </c>
      <c r="G56" s="253">
        <v>2009</v>
      </c>
      <c r="H56" s="253" t="s">
        <v>148</v>
      </c>
      <c r="I56" s="181" t="s">
        <v>149</v>
      </c>
      <c r="J56" s="181" t="s">
        <v>150</v>
      </c>
      <c r="K56" s="182" t="s">
        <v>151</v>
      </c>
      <c r="L56" s="183" t="s">
        <v>152</v>
      </c>
      <c r="M56" s="181" t="s">
        <v>153</v>
      </c>
      <c r="N56" s="181" t="s">
        <v>154</v>
      </c>
      <c r="O56" s="182" t="s">
        <v>155</v>
      </c>
      <c r="P56" s="340" t="s">
        <v>156</v>
      </c>
      <c r="Q56" s="340" t="s">
        <v>157</v>
      </c>
      <c r="R56" s="253" t="s">
        <v>158</v>
      </c>
      <c r="S56" s="503"/>
      <c r="T56" s="9"/>
    </row>
    <row r="57" spans="2:20" ht="14.1" customHeight="1" thickBot="1" x14ac:dyDescent="0.25">
      <c r="B57" s="434"/>
      <c r="C57" s="486" t="s">
        <v>92</v>
      </c>
      <c r="D57" s="120" t="s">
        <v>2</v>
      </c>
      <c r="E57" s="34" t="s">
        <v>100</v>
      </c>
      <c r="F57" s="284"/>
      <c r="G57" s="284"/>
      <c r="H57" s="284"/>
      <c r="I57" s="21">
        <v>0.6</v>
      </c>
      <c r="J57" s="21">
        <v>0.6</v>
      </c>
      <c r="K57" s="21">
        <v>0.6</v>
      </c>
      <c r="L57" s="21">
        <v>0.6</v>
      </c>
      <c r="M57" s="21">
        <v>0.6</v>
      </c>
      <c r="N57" s="21">
        <v>0.6</v>
      </c>
      <c r="O57" s="21">
        <v>0.6</v>
      </c>
      <c r="P57" s="284"/>
      <c r="Q57" s="284"/>
      <c r="R57" s="385"/>
      <c r="S57" s="503"/>
      <c r="T57" s="9"/>
    </row>
    <row r="58" spans="2:20" ht="14.1" customHeight="1" thickBot="1" x14ac:dyDescent="0.25">
      <c r="B58" s="434"/>
      <c r="C58" s="487"/>
      <c r="D58" s="31" t="s">
        <v>3</v>
      </c>
      <c r="E58" s="33" t="s">
        <v>100</v>
      </c>
      <c r="F58" s="66"/>
      <c r="G58" s="66"/>
      <c r="H58" s="66"/>
      <c r="I58" s="288"/>
      <c r="J58" s="288"/>
      <c r="K58" s="288"/>
      <c r="L58" s="67"/>
      <c r="M58" s="67"/>
      <c r="N58" s="67"/>
      <c r="O58" s="67"/>
      <c r="P58" s="80"/>
      <c r="Q58" s="80"/>
      <c r="R58" s="386"/>
      <c r="S58" s="503"/>
      <c r="T58" s="9"/>
    </row>
    <row r="59" spans="2:20" ht="14.1" customHeight="1" x14ac:dyDescent="0.2">
      <c r="B59" s="434"/>
      <c r="C59" s="487"/>
      <c r="D59" s="408" t="s">
        <v>4</v>
      </c>
      <c r="E59" s="468"/>
      <c r="F59" s="468"/>
      <c r="G59" s="468"/>
      <c r="H59" s="468"/>
      <c r="I59" s="468"/>
      <c r="J59" s="468"/>
      <c r="K59" s="468"/>
      <c r="L59" s="468"/>
      <c r="M59" s="468"/>
      <c r="N59" s="468"/>
      <c r="O59" s="468"/>
      <c r="P59" s="410"/>
      <c r="Q59" s="410"/>
      <c r="R59" s="410"/>
      <c r="S59" s="503"/>
      <c r="T59" s="9"/>
    </row>
    <row r="60" spans="2:20" ht="14.1" customHeight="1" x14ac:dyDescent="0.2">
      <c r="B60" s="434"/>
      <c r="C60" s="488"/>
      <c r="D60" s="412" t="s">
        <v>110</v>
      </c>
      <c r="E60" s="414"/>
      <c r="F60" s="414"/>
      <c r="G60" s="414"/>
      <c r="H60" s="414"/>
      <c r="I60" s="414"/>
      <c r="J60" s="414"/>
      <c r="K60" s="414"/>
      <c r="L60" s="414"/>
      <c r="M60" s="414"/>
      <c r="N60" s="414"/>
      <c r="O60" s="414"/>
      <c r="P60" s="414"/>
      <c r="Q60" s="414"/>
      <c r="R60" s="414"/>
      <c r="S60" s="503"/>
      <c r="T60" s="9"/>
    </row>
    <row r="61" spans="2:20" ht="14.1" customHeight="1" x14ac:dyDescent="0.2">
      <c r="B61" s="434"/>
      <c r="C61" s="417" t="s">
        <v>27</v>
      </c>
      <c r="D61" s="429"/>
      <c r="E61" s="485"/>
      <c r="F61" s="253">
        <v>2008</v>
      </c>
      <c r="G61" s="253">
        <v>2009</v>
      </c>
      <c r="H61" s="253" t="s">
        <v>148</v>
      </c>
      <c r="I61" s="181" t="s">
        <v>149</v>
      </c>
      <c r="J61" s="181" t="s">
        <v>150</v>
      </c>
      <c r="K61" s="182" t="s">
        <v>151</v>
      </c>
      <c r="L61" s="183" t="s">
        <v>152</v>
      </c>
      <c r="M61" s="181" t="s">
        <v>153</v>
      </c>
      <c r="N61" s="181" t="s">
        <v>154</v>
      </c>
      <c r="O61" s="182" t="s">
        <v>155</v>
      </c>
      <c r="P61" s="340" t="s">
        <v>156</v>
      </c>
      <c r="Q61" s="340" t="s">
        <v>157</v>
      </c>
      <c r="R61" s="253" t="s">
        <v>158</v>
      </c>
      <c r="S61" s="503"/>
      <c r="T61" s="9"/>
    </row>
    <row r="62" spans="2:20" ht="14.1" customHeight="1" thickBot="1" x14ac:dyDescent="0.25">
      <c r="B62" s="434"/>
      <c r="C62" s="486" t="s">
        <v>96</v>
      </c>
      <c r="D62" s="120" t="s">
        <v>2</v>
      </c>
      <c r="E62" s="27" t="s">
        <v>101</v>
      </c>
      <c r="F62" s="284"/>
      <c r="G62" s="284"/>
      <c r="H62" s="284"/>
      <c r="I62" s="21">
        <v>0.5</v>
      </c>
      <c r="J62" s="21">
        <v>0.5</v>
      </c>
      <c r="K62" s="21">
        <v>0.5</v>
      </c>
      <c r="L62" s="21">
        <v>0.5</v>
      </c>
      <c r="M62" s="21">
        <v>0.5</v>
      </c>
      <c r="N62" s="21">
        <v>0.5</v>
      </c>
      <c r="O62" s="21">
        <v>0.5</v>
      </c>
      <c r="P62" s="284"/>
      <c r="Q62" s="284"/>
      <c r="R62" s="385"/>
      <c r="S62" s="503"/>
      <c r="T62" s="9"/>
    </row>
    <row r="63" spans="2:20" ht="14.1" customHeight="1" thickBot="1" x14ac:dyDescent="0.25">
      <c r="B63" s="434"/>
      <c r="C63" s="487"/>
      <c r="D63" s="31" t="s">
        <v>3</v>
      </c>
      <c r="E63" s="30" t="s">
        <v>101</v>
      </c>
      <c r="F63" s="80"/>
      <c r="G63" s="80"/>
      <c r="H63" s="80"/>
      <c r="I63" s="288"/>
      <c r="J63" s="288"/>
      <c r="K63" s="288"/>
      <c r="L63" s="155"/>
      <c r="M63" s="155"/>
      <c r="N63" s="155"/>
      <c r="O63" s="155"/>
      <c r="P63" s="359"/>
      <c r="Q63" s="359"/>
      <c r="R63" s="387"/>
      <c r="S63" s="503"/>
      <c r="T63" s="9"/>
    </row>
    <row r="64" spans="2:20" ht="14.1" customHeight="1" x14ac:dyDescent="0.2">
      <c r="B64" s="434"/>
      <c r="C64" s="487"/>
      <c r="D64" s="408" t="s">
        <v>4</v>
      </c>
      <c r="E64" s="468"/>
      <c r="F64" s="468"/>
      <c r="G64" s="468"/>
      <c r="H64" s="468"/>
      <c r="I64" s="468"/>
      <c r="J64" s="468"/>
      <c r="K64" s="468"/>
      <c r="L64" s="468"/>
      <c r="M64" s="468"/>
      <c r="N64" s="468"/>
      <c r="O64" s="468"/>
      <c r="P64" s="410"/>
      <c r="Q64" s="410"/>
      <c r="R64" s="410"/>
      <c r="S64" s="503"/>
      <c r="T64" s="9"/>
    </row>
    <row r="65" spans="2:20" ht="14.1" customHeight="1" x14ac:dyDescent="0.2">
      <c r="B65" s="434"/>
      <c r="C65" s="488"/>
      <c r="D65" s="412" t="s">
        <v>110</v>
      </c>
      <c r="E65" s="414"/>
      <c r="F65" s="414"/>
      <c r="G65" s="414"/>
      <c r="H65" s="414"/>
      <c r="I65" s="414"/>
      <c r="J65" s="414"/>
      <c r="K65" s="414"/>
      <c r="L65" s="414"/>
      <c r="M65" s="414"/>
      <c r="N65" s="414"/>
      <c r="O65" s="414"/>
      <c r="P65" s="414"/>
      <c r="Q65" s="414"/>
      <c r="R65" s="414"/>
      <c r="S65" s="503"/>
      <c r="T65" s="9"/>
    </row>
    <row r="66" spans="2:20" ht="14.1" customHeight="1" x14ac:dyDescent="0.2">
      <c r="B66" s="434"/>
      <c r="C66" s="417" t="s">
        <v>64</v>
      </c>
      <c r="D66" s="489"/>
      <c r="E66" s="489"/>
      <c r="F66" s="253">
        <v>2008</v>
      </c>
      <c r="G66" s="253">
        <v>2009</v>
      </c>
      <c r="H66" s="253" t="s">
        <v>148</v>
      </c>
      <c r="I66" s="181" t="s">
        <v>149</v>
      </c>
      <c r="J66" s="181" t="s">
        <v>150</v>
      </c>
      <c r="K66" s="182" t="s">
        <v>151</v>
      </c>
      <c r="L66" s="183" t="s">
        <v>152</v>
      </c>
      <c r="M66" s="181" t="s">
        <v>153</v>
      </c>
      <c r="N66" s="181" t="s">
        <v>154</v>
      </c>
      <c r="O66" s="182" t="s">
        <v>155</v>
      </c>
      <c r="P66" s="340" t="s">
        <v>156</v>
      </c>
      <c r="Q66" s="340" t="s">
        <v>157</v>
      </c>
      <c r="R66" s="253" t="s">
        <v>158</v>
      </c>
      <c r="S66" s="503"/>
      <c r="T66" s="9"/>
    </row>
    <row r="67" spans="2:20" ht="14.1" customHeight="1" thickBot="1" x14ac:dyDescent="0.25">
      <c r="B67" s="434"/>
      <c r="C67" s="486" t="s">
        <v>95</v>
      </c>
      <c r="D67" s="120" t="s">
        <v>2</v>
      </c>
      <c r="E67" s="27" t="s">
        <v>102</v>
      </c>
      <c r="F67" s="284"/>
      <c r="G67" s="284"/>
      <c r="H67" s="284"/>
      <c r="I67" s="21">
        <v>0.5</v>
      </c>
      <c r="J67" s="21">
        <v>0.5</v>
      </c>
      <c r="K67" s="21">
        <v>0.5</v>
      </c>
      <c r="L67" s="21">
        <v>0.5</v>
      </c>
      <c r="M67" s="21">
        <v>0.5</v>
      </c>
      <c r="N67" s="21">
        <v>0.5</v>
      </c>
      <c r="O67" s="21">
        <v>0.5</v>
      </c>
      <c r="P67" s="284"/>
      <c r="Q67" s="284"/>
      <c r="R67" s="385"/>
      <c r="S67" s="503"/>
      <c r="T67" s="9"/>
    </row>
    <row r="68" spans="2:20" ht="14.1" customHeight="1" thickBot="1" x14ac:dyDescent="0.25">
      <c r="B68" s="434"/>
      <c r="C68" s="490"/>
      <c r="D68" s="29" t="s">
        <v>3</v>
      </c>
      <c r="E68" s="28" t="s">
        <v>102</v>
      </c>
      <c r="F68" s="154"/>
      <c r="G68" s="154"/>
      <c r="H68" s="154"/>
      <c r="I68" s="289"/>
      <c r="J68" s="289"/>
      <c r="K68" s="289"/>
      <c r="L68" s="156"/>
      <c r="M68" s="156"/>
      <c r="N68" s="156"/>
      <c r="O68" s="156"/>
      <c r="P68" s="80"/>
      <c r="Q68" s="80"/>
      <c r="R68" s="386"/>
      <c r="S68" s="503"/>
      <c r="T68" s="9"/>
    </row>
    <row r="69" spans="2:20" ht="14.1" customHeight="1" x14ac:dyDescent="0.2">
      <c r="B69" s="434"/>
      <c r="C69" s="490"/>
      <c r="D69" s="492" t="s">
        <v>4</v>
      </c>
      <c r="E69" s="493"/>
      <c r="F69" s="493"/>
      <c r="G69" s="493"/>
      <c r="H69" s="493"/>
      <c r="I69" s="493"/>
      <c r="J69" s="493"/>
      <c r="K69" s="493"/>
      <c r="L69" s="493"/>
      <c r="M69" s="493"/>
      <c r="N69" s="493"/>
      <c r="O69" s="493"/>
      <c r="P69" s="470"/>
      <c r="Q69" s="470"/>
      <c r="R69" s="470"/>
      <c r="S69" s="503"/>
      <c r="T69" s="9"/>
    </row>
    <row r="70" spans="2:20" ht="14.1" customHeight="1" x14ac:dyDescent="0.2">
      <c r="B70" s="434"/>
      <c r="C70" s="491"/>
      <c r="D70" s="412" t="s">
        <v>110</v>
      </c>
      <c r="E70" s="414"/>
      <c r="F70" s="414"/>
      <c r="G70" s="414"/>
      <c r="H70" s="414"/>
      <c r="I70" s="414"/>
      <c r="J70" s="414"/>
      <c r="K70" s="414"/>
      <c r="L70" s="414"/>
      <c r="M70" s="414"/>
      <c r="N70" s="414"/>
      <c r="O70" s="414"/>
      <c r="P70" s="414"/>
      <c r="Q70" s="414"/>
      <c r="R70" s="414"/>
      <c r="S70" s="503"/>
      <c r="T70" s="9"/>
    </row>
    <row r="71" spans="2:20" ht="14.1" customHeight="1" x14ac:dyDescent="0.2">
      <c r="B71" s="434"/>
      <c r="C71" s="416" t="s">
        <v>120</v>
      </c>
      <c r="D71" s="429"/>
      <c r="E71" s="430"/>
      <c r="F71" s="253">
        <v>2008</v>
      </c>
      <c r="G71" s="253">
        <v>2009</v>
      </c>
      <c r="H71" s="253" t="s">
        <v>148</v>
      </c>
      <c r="I71" s="181" t="s">
        <v>149</v>
      </c>
      <c r="J71" s="181" t="s">
        <v>150</v>
      </c>
      <c r="K71" s="182" t="s">
        <v>151</v>
      </c>
      <c r="L71" s="183" t="s">
        <v>152</v>
      </c>
      <c r="M71" s="181" t="s">
        <v>153</v>
      </c>
      <c r="N71" s="181" t="s">
        <v>154</v>
      </c>
      <c r="O71" s="182" t="s">
        <v>155</v>
      </c>
      <c r="P71" s="340" t="s">
        <v>156</v>
      </c>
      <c r="Q71" s="340" t="s">
        <v>157</v>
      </c>
      <c r="R71" s="253" t="s">
        <v>158</v>
      </c>
      <c r="S71" s="503"/>
      <c r="T71" s="9"/>
    </row>
    <row r="72" spans="2:20" ht="14.1" customHeight="1" x14ac:dyDescent="0.2">
      <c r="B72" s="434"/>
      <c r="C72" s="486" t="s">
        <v>191</v>
      </c>
      <c r="D72" s="419" t="s">
        <v>2</v>
      </c>
      <c r="E72" s="25" t="s">
        <v>28</v>
      </c>
      <c r="F72" s="54"/>
      <c r="G72" s="54"/>
      <c r="H72" s="54"/>
      <c r="I72" s="265"/>
      <c r="J72" s="265"/>
      <c r="K72" s="265"/>
      <c r="L72" s="265"/>
      <c r="M72" s="70"/>
      <c r="N72" s="70"/>
      <c r="O72" s="70"/>
      <c r="P72" s="106"/>
      <c r="Q72" s="106"/>
      <c r="R72" s="388"/>
      <c r="S72" s="503"/>
      <c r="T72" s="9"/>
    </row>
    <row r="73" spans="2:20" ht="14.1" customHeight="1" x14ac:dyDescent="0.2">
      <c r="B73" s="435"/>
      <c r="C73" s="490"/>
      <c r="D73" s="420"/>
      <c r="E73" s="23" t="s">
        <v>29</v>
      </c>
      <c r="F73" s="56"/>
      <c r="G73" s="56"/>
      <c r="H73" s="56"/>
      <c r="I73" s="266"/>
      <c r="J73" s="266"/>
      <c r="K73" s="266"/>
      <c r="L73" s="266"/>
      <c r="M73" s="70"/>
      <c r="N73" s="70"/>
      <c r="O73" s="70"/>
      <c r="P73" s="347"/>
      <c r="Q73" s="347"/>
      <c r="R73" s="389"/>
      <c r="S73" s="503"/>
      <c r="T73" s="9"/>
    </row>
    <row r="74" spans="2:20" ht="14.1" customHeight="1" x14ac:dyDescent="0.2">
      <c r="B74" s="436" t="s">
        <v>78</v>
      </c>
      <c r="C74" s="490"/>
      <c r="D74" s="506"/>
      <c r="E74" s="23" t="s">
        <v>30</v>
      </c>
      <c r="F74" s="56"/>
      <c r="G74" s="56"/>
      <c r="H74" s="56"/>
      <c r="I74" s="266"/>
      <c r="J74" s="266"/>
      <c r="K74" s="266"/>
      <c r="L74" s="266"/>
      <c r="M74" s="70"/>
      <c r="N74" s="70"/>
      <c r="O74" s="70"/>
      <c r="P74" s="347"/>
      <c r="Q74" s="347"/>
      <c r="R74" s="389"/>
      <c r="S74" s="503"/>
      <c r="T74" s="9"/>
    </row>
    <row r="75" spans="2:20" ht="14.1" customHeight="1" thickBot="1" x14ac:dyDescent="0.25">
      <c r="B75" s="437"/>
      <c r="C75" s="490"/>
      <c r="D75" s="506"/>
      <c r="E75" s="26" t="s">
        <v>33</v>
      </c>
      <c r="F75" s="57"/>
      <c r="G75" s="57"/>
      <c r="H75" s="57"/>
      <c r="I75" s="267"/>
      <c r="J75" s="267"/>
      <c r="K75" s="267"/>
      <c r="L75" s="267"/>
      <c r="M75" s="15">
        <v>80</v>
      </c>
      <c r="N75" s="15">
        <v>85</v>
      </c>
      <c r="O75" s="15">
        <v>90</v>
      </c>
      <c r="P75" s="57"/>
      <c r="Q75" s="57"/>
      <c r="R75" s="381"/>
      <c r="S75" s="503"/>
      <c r="T75" s="9"/>
    </row>
    <row r="76" spans="2:20" ht="14.1" customHeight="1" x14ac:dyDescent="0.2">
      <c r="B76" s="438">
        <v>0.3</v>
      </c>
      <c r="C76" s="490"/>
      <c r="D76" s="422" t="s">
        <v>3</v>
      </c>
      <c r="E76" s="22" t="s">
        <v>28</v>
      </c>
      <c r="F76" s="55"/>
      <c r="G76" s="55"/>
      <c r="H76" s="55"/>
      <c r="I76" s="269"/>
      <c r="J76" s="269"/>
      <c r="K76" s="53">
        <v>53</v>
      </c>
      <c r="L76" s="53"/>
      <c r="M76" s="53"/>
      <c r="N76" s="53"/>
      <c r="O76" s="53"/>
      <c r="P76" s="55"/>
      <c r="Q76" s="55"/>
      <c r="R76" s="390"/>
      <c r="S76" s="503"/>
      <c r="T76" s="9"/>
    </row>
    <row r="77" spans="2:20" ht="14.1" customHeight="1" x14ac:dyDescent="0.2">
      <c r="B77" s="464"/>
      <c r="C77" s="490"/>
      <c r="D77" s="423"/>
      <c r="E77" s="23" t="s">
        <v>29</v>
      </c>
      <c r="F77" s="56"/>
      <c r="G77" s="56"/>
      <c r="H77" s="56"/>
      <c r="I77" s="269"/>
      <c r="J77" s="269"/>
      <c r="K77" s="14">
        <v>23</v>
      </c>
      <c r="L77" s="14"/>
      <c r="M77" s="14"/>
      <c r="N77" s="14"/>
      <c r="O77" s="14"/>
      <c r="P77" s="56"/>
      <c r="Q77" s="56"/>
      <c r="R77" s="391"/>
      <c r="S77" s="503"/>
      <c r="T77" s="9"/>
    </row>
    <row r="78" spans="2:20" ht="14.1" customHeight="1" x14ac:dyDescent="0.2">
      <c r="B78" s="464"/>
      <c r="C78" s="490"/>
      <c r="D78" s="423"/>
      <c r="E78" s="23" t="s">
        <v>30</v>
      </c>
      <c r="F78" s="56"/>
      <c r="G78" s="56"/>
      <c r="H78" s="56"/>
      <c r="I78" s="269"/>
      <c r="J78" s="269"/>
      <c r="K78" s="14">
        <v>54</v>
      </c>
      <c r="L78" s="14"/>
      <c r="M78" s="14"/>
      <c r="N78" s="14"/>
      <c r="O78" s="14"/>
      <c r="P78" s="56"/>
      <c r="Q78" s="56"/>
      <c r="R78" s="391"/>
      <c r="S78" s="503"/>
      <c r="T78" s="9"/>
    </row>
    <row r="79" spans="2:20" ht="14.1" customHeight="1" thickBot="1" x14ac:dyDescent="0.25">
      <c r="B79" s="464"/>
      <c r="C79" s="490"/>
      <c r="D79" s="424"/>
      <c r="E79" s="24" t="s">
        <v>33</v>
      </c>
      <c r="F79" s="57"/>
      <c r="G79" s="57"/>
      <c r="H79" s="57"/>
      <c r="I79" s="270"/>
      <c r="J79" s="270"/>
      <c r="K79" s="15">
        <f t="shared" ref="K79:O79" si="9">K76+K77</f>
        <v>76</v>
      </c>
      <c r="L79" s="15">
        <f t="shared" si="9"/>
        <v>0</v>
      </c>
      <c r="M79" s="15">
        <f t="shared" si="9"/>
        <v>0</v>
      </c>
      <c r="N79" s="15">
        <f t="shared" si="9"/>
        <v>0</v>
      </c>
      <c r="O79" s="15">
        <f t="shared" si="9"/>
        <v>0</v>
      </c>
      <c r="P79" s="57"/>
      <c r="Q79" s="57"/>
      <c r="R79" s="381"/>
      <c r="S79" s="503"/>
      <c r="T79" s="9"/>
    </row>
    <row r="80" spans="2:20" ht="14.1" customHeight="1" x14ac:dyDescent="0.2">
      <c r="B80" s="464"/>
      <c r="C80" s="490"/>
      <c r="D80" s="408" t="s">
        <v>4</v>
      </c>
      <c r="E80" s="507"/>
      <c r="F80" s="507"/>
      <c r="G80" s="507"/>
      <c r="H80" s="507"/>
      <c r="I80" s="507"/>
      <c r="J80" s="507"/>
      <c r="K80" s="507"/>
      <c r="L80" s="507"/>
      <c r="M80" s="507"/>
      <c r="N80" s="507"/>
      <c r="O80" s="507"/>
      <c r="P80" s="508"/>
      <c r="Q80" s="508"/>
      <c r="R80" s="508"/>
      <c r="S80" s="504"/>
      <c r="T80" s="9"/>
    </row>
    <row r="81" spans="1:20" ht="14.1" customHeight="1" thickBot="1" x14ac:dyDescent="0.25">
      <c r="B81" s="465"/>
      <c r="C81" s="490"/>
      <c r="D81" s="412" t="s">
        <v>109</v>
      </c>
      <c r="E81" s="414"/>
      <c r="F81" s="414"/>
      <c r="G81" s="414"/>
      <c r="H81" s="414"/>
      <c r="I81" s="414"/>
      <c r="J81" s="414"/>
      <c r="K81" s="414"/>
      <c r="L81" s="414"/>
      <c r="M81" s="414"/>
      <c r="N81" s="414"/>
      <c r="O81" s="414"/>
      <c r="P81" s="414"/>
      <c r="Q81" s="414"/>
      <c r="R81" s="414"/>
      <c r="S81" s="505"/>
      <c r="T81" s="9"/>
    </row>
    <row r="82" spans="1:20" ht="24.75" customHeight="1" thickBot="1" x14ac:dyDescent="0.25">
      <c r="B82" s="431"/>
      <c r="C82" s="431"/>
      <c r="D82" s="431"/>
      <c r="E82" s="431"/>
      <c r="F82" s="431"/>
      <c r="G82" s="431"/>
      <c r="H82" s="431"/>
      <c r="I82" s="431"/>
      <c r="J82" s="431"/>
      <c r="K82" s="431"/>
      <c r="L82" s="431"/>
      <c r="M82" s="431"/>
      <c r="N82" s="431"/>
      <c r="O82" s="431"/>
      <c r="P82" s="431"/>
      <c r="Q82" s="431"/>
      <c r="R82" s="431"/>
      <c r="S82" s="432"/>
    </row>
    <row r="83" spans="1:20" ht="15" customHeight="1" x14ac:dyDescent="0.2">
      <c r="A83" s="41"/>
      <c r="B83" s="48" t="s">
        <v>8</v>
      </c>
      <c r="C83" s="42" t="s">
        <v>12</v>
      </c>
      <c r="D83" s="125"/>
      <c r="E83" s="125"/>
      <c r="F83" s="254">
        <v>2008</v>
      </c>
      <c r="G83" s="254">
        <v>2009</v>
      </c>
      <c r="H83" s="254" t="s">
        <v>148</v>
      </c>
      <c r="I83" s="184" t="s">
        <v>149</v>
      </c>
      <c r="J83" s="184" t="s">
        <v>150</v>
      </c>
      <c r="K83" s="185" t="s">
        <v>151</v>
      </c>
      <c r="L83" s="186" t="s">
        <v>152</v>
      </c>
      <c r="M83" s="184" t="s">
        <v>153</v>
      </c>
      <c r="N83" s="184" t="s">
        <v>154</v>
      </c>
      <c r="O83" s="185" t="s">
        <v>155</v>
      </c>
      <c r="P83" s="340" t="s">
        <v>156</v>
      </c>
      <c r="Q83" s="340" t="s">
        <v>157</v>
      </c>
      <c r="R83" s="340" t="s">
        <v>158</v>
      </c>
      <c r="S83" s="43" t="s">
        <v>6</v>
      </c>
    </row>
    <row r="84" spans="1:20" ht="14.1" customHeight="1" x14ac:dyDescent="0.2">
      <c r="A84" s="41"/>
      <c r="B84" s="433" t="s">
        <v>114</v>
      </c>
      <c r="C84" s="466" t="s">
        <v>115</v>
      </c>
      <c r="D84" s="428" t="s">
        <v>2</v>
      </c>
      <c r="E84" s="140" t="s">
        <v>53</v>
      </c>
      <c r="F84" s="208"/>
      <c r="G84" s="208"/>
      <c r="H84" s="208"/>
      <c r="I84" s="278"/>
      <c r="J84" s="278"/>
      <c r="K84" s="278"/>
      <c r="L84" s="278"/>
      <c r="M84" s="141">
        <f>'Data by round'!L223+'Data by round'!L225+'Data by round'!L227</f>
        <v>0</v>
      </c>
      <c r="N84" s="141">
        <f>'Data by round'!M223+'Data by round'!M225+'Data by round'!M227</f>
        <v>2</v>
      </c>
      <c r="O84" s="141">
        <f>'Data by round'!N223+'Data by round'!N225+'Data by round'!N227</f>
        <v>4</v>
      </c>
      <c r="P84" s="208"/>
      <c r="Q84" s="208"/>
      <c r="R84" s="208"/>
      <c r="S84" s="461" t="s">
        <v>196</v>
      </c>
    </row>
    <row r="85" spans="1:20" ht="14.1" customHeight="1" thickBot="1" x14ac:dyDescent="0.25">
      <c r="A85" s="41"/>
      <c r="B85" s="434"/>
      <c r="C85" s="467"/>
      <c r="D85" s="423"/>
      <c r="E85" s="24" t="s">
        <v>129</v>
      </c>
      <c r="F85" s="152"/>
      <c r="G85" s="152"/>
      <c r="H85" s="152"/>
      <c r="I85" s="260"/>
      <c r="J85" s="260"/>
      <c r="K85" s="260"/>
      <c r="L85" s="260"/>
      <c r="M85" s="153">
        <f t="shared" ref="M85:O85" si="10">IFERROR(M84/M101,"")</f>
        <v>0</v>
      </c>
      <c r="N85" s="153">
        <f t="shared" si="10"/>
        <v>0.4</v>
      </c>
      <c r="O85" s="153">
        <f t="shared" si="10"/>
        <v>0.8</v>
      </c>
      <c r="P85" s="152"/>
      <c r="Q85" s="152"/>
      <c r="R85" s="152"/>
      <c r="S85" s="461"/>
    </row>
    <row r="86" spans="1:20" ht="14.1" customHeight="1" x14ac:dyDescent="0.2">
      <c r="A86" s="41"/>
      <c r="B86" s="434"/>
      <c r="C86" s="467"/>
      <c r="D86" s="479" t="s">
        <v>3</v>
      </c>
      <c r="E86" s="146" t="s">
        <v>53</v>
      </c>
      <c r="F86" s="208"/>
      <c r="G86" s="208"/>
      <c r="H86" s="208"/>
      <c r="I86" s="285"/>
      <c r="J86" s="285"/>
      <c r="K86" s="285"/>
      <c r="L86" s="141">
        <f>'Data by round'!K224+'Data by round'!K226+'Data by round'!K228</f>
        <v>0</v>
      </c>
      <c r="M86" s="141">
        <f>'Data by round'!L224+'Data by round'!L226+'Data by round'!L228</f>
        <v>0</v>
      </c>
      <c r="N86" s="141">
        <f>'Data by round'!M224+'Data by round'!M226+'Data by round'!M228</f>
        <v>0</v>
      </c>
      <c r="O86" s="141">
        <f>'Data by round'!N224+'Data by round'!N226+'Data by round'!N228</f>
        <v>0</v>
      </c>
      <c r="P86" s="208"/>
      <c r="Q86" s="208"/>
      <c r="R86" s="208"/>
      <c r="S86" s="461"/>
    </row>
    <row r="87" spans="1:20" ht="14.1" customHeight="1" thickBot="1" x14ac:dyDescent="0.25">
      <c r="A87" s="41"/>
      <c r="B87" s="434"/>
      <c r="C87" s="467"/>
      <c r="D87" s="420"/>
      <c r="E87" s="26" t="s">
        <v>129</v>
      </c>
      <c r="F87" s="210" t="str">
        <f>IFERROR(F86/F102,"")</f>
        <v/>
      </c>
      <c r="G87" s="210" t="str">
        <f t="shared" ref="G87:O87" si="11">IFERROR(G86/G102,"")</f>
        <v/>
      </c>
      <c r="H87" s="210" t="str">
        <f t="shared" si="11"/>
        <v/>
      </c>
      <c r="I87" s="268"/>
      <c r="J87" s="268"/>
      <c r="K87" s="268"/>
      <c r="L87" s="157" t="str">
        <f t="shared" si="11"/>
        <v/>
      </c>
      <c r="M87" s="157" t="str">
        <f t="shared" si="11"/>
        <v/>
      </c>
      <c r="N87" s="157" t="str">
        <f t="shared" si="11"/>
        <v/>
      </c>
      <c r="O87" s="157" t="str">
        <f t="shared" si="11"/>
        <v/>
      </c>
      <c r="P87" s="210"/>
      <c r="Q87" s="210"/>
      <c r="R87" s="210"/>
      <c r="S87" s="461"/>
    </row>
    <row r="88" spans="1:20" ht="14.1" customHeight="1" x14ac:dyDescent="0.2">
      <c r="A88" s="41"/>
      <c r="B88" s="434"/>
      <c r="C88" s="467"/>
      <c r="D88" s="408" t="s">
        <v>4</v>
      </c>
      <c r="E88" s="468"/>
      <c r="F88" s="468"/>
      <c r="G88" s="468"/>
      <c r="H88" s="468"/>
      <c r="I88" s="468"/>
      <c r="J88" s="468"/>
      <c r="K88" s="468"/>
      <c r="L88" s="468"/>
      <c r="M88" s="468"/>
      <c r="N88" s="468"/>
      <c r="O88" s="468"/>
      <c r="P88" s="410"/>
      <c r="Q88" s="410"/>
      <c r="R88" s="411"/>
      <c r="S88" s="461"/>
    </row>
    <row r="89" spans="1:20" ht="14.1" customHeight="1" x14ac:dyDescent="0.2">
      <c r="A89" s="41"/>
      <c r="B89" s="434"/>
      <c r="C89" s="476"/>
      <c r="D89" s="480" t="s">
        <v>111</v>
      </c>
      <c r="E89" s="481"/>
      <c r="F89" s="481"/>
      <c r="G89" s="481"/>
      <c r="H89" s="481"/>
      <c r="I89" s="481"/>
      <c r="J89" s="481"/>
      <c r="K89" s="481"/>
      <c r="L89" s="481"/>
      <c r="M89" s="481"/>
      <c r="N89" s="481"/>
      <c r="O89" s="481"/>
      <c r="P89" s="481"/>
      <c r="Q89" s="481"/>
      <c r="R89" s="482"/>
      <c r="S89" s="461"/>
    </row>
    <row r="90" spans="1:20" ht="14.1" customHeight="1" x14ac:dyDescent="0.2">
      <c r="A90" s="41"/>
      <c r="B90" s="435"/>
      <c r="C90" s="10" t="s">
        <v>13</v>
      </c>
      <c r="D90" s="118"/>
      <c r="E90" s="124"/>
      <c r="F90" s="253">
        <v>2008</v>
      </c>
      <c r="G90" s="253">
        <v>2009</v>
      </c>
      <c r="H90" s="253" t="s">
        <v>148</v>
      </c>
      <c r="I90" s="181" t="s">
        <v>149</v>
      </c>
      <c r="J90" s="181" t="s">
        <v>150</v>
      </c>
      <c r="K90" s="182" t="s">
        <v>151</v>
      </c>
      <c r="L90" s="183" t="s">
        <v>152</v>
      </c>
      <c r="M90" s="181" t="s">
        <v>153</v>
      </c>
      <c r="N90" s="181" t="s">
        <v>154</v>
      </c>
      <c r="O90" s="182" t="s">
        <v>155</v>
      </c>
      <c r="P90" s="340" t="s">
        <v>156</v>
      </c>
      <c r="Q90" s="340" t="s">
        <v>157</v>
      </c>
      <c r="R90" s="341" t="s">
        <v>158</v>
      </c>
      <c r="S90" s="461"/>
    </row>
    <row r="91" spans="1:20" ht="14.1" customHeight="1" x14ac:dyDescent="0.2">
      <c r="A91" s="41"/>
      <c r="B91" s="436" t="s">
        <v>78</v>
      </c>
      <c r="C91" s="455" t="s">
        <v>188</v>
      </c>
      <c r="D91" s="428" t="s">
        <v>2</v>
      </c>
      <c r="E91" s="35" t="s">
        <v>75</v>
      </c>
      <c r="F91" s="55"/>
      <c r="G91" s="55"/>
      <c r="H91" s="55"/>
      <c r="I91" s="278"/>
      <c r="J91" s="278"/>
      <c r="K91" s="278"/>
      <c r="L91" s="278"/>
      <c r="M91" s="58">
        <v>0</v>
      </c>
      <c r="N91" s="58">
        <v>325000</v>
      </c>
      <c r="O91" s="58">
        <v>593468</v>
      </c>
      <c r="P91" s="55">
        <v>1023468</v>
      </c>
      <c r="Q91" s="106"/>
      <c r="R91" s="294"/>
      <c r="S91" s="461"/>
    </row>
    <row r="92" spans="1:20" ht="14.1" customHeight="1" x14ac:dyDescent="0.2">
      <c r="A92" s="41"/>
      <c r="B92" s="437"/>
      <c r="C92" s="456"/>
      <c r="D92" s="423"/>
      <c r="E92" s="122" t="s">
        <v>76</v>
      </c>
      <c r="F92" s="75"/>
      <c r="G92" s="75"/>
      <c r="H92" s="75"/>
      <c r="I92" s="258"/>
      <c r="J92" s="258"/>
      <c r="K92" s="258"/>
      <c r="L92" s="258"/>
      <c r="M92" s="74"/>
      <c r="N92" s="74"/>
      <c r="O92" s="72"/>
      <c r="P92" s="347"/>
      <c r="Q92" s="347"/>
      <c r="R92" s="348"/>
      <c r="S92" s="461"/>
    </row>
    <row r="93" spans="1:20" ht="14.1" customHeight="1" thickBot="1" x14ac:dyDescent="0.25">
      <c r="A93" s="41"/>
      <c r="B93" s="438">
        <v>0.25</v>
      </c>
      <c r="C93" s="483"/>
      <c r="D93" s="423"/>
      <c r="E93" s="158" t="s">
        <v>49</v>
      </c>
      <c r="F93" s="152" t="str">
        <f>IFERROR(F92/F91,"")</f>
        <v/>
      </c>
      <c r="G93" s="152" t="str">
        <f t="shared" ref="G93:R93" si="12">IFERROR(G92/G91,"")</f>
        <v/>
      </c>
      <c r="H93" s="152" t="str">
        <f t="shared" si="12"/>
        <v/>
      </c>
      <c r="I93" s="279" t="str">
        <f t="shared" ref="I93:K93" si="13">IFERROR((I91+I92)/I239,"")</f>
        <v/>
      </c>
      <c r="J93" s="279" t="str">
        <f t="shared" si="13"/>
        <v/>
      </c>
      <c r="K93" s="279" t="str">
        <f t="shared" si="13"/>
        <v/>
      </c>
      <c r="L93" s="279" t="str">
        <f t="shared" ref="L93" si="14">IFERROR((L91+L92)/L239,"")</f>
        <v/>
      </c>
      <c r="M93" s="159" t="str">
        <f t="shared" si="12"/>
        <v/>
      </c>
      <c r="N93" s="159"/>
      <c r="O93" s="159"/>
      <c r="P93" s="152"/>
      <c r="Q93" s="152"/>
      <c r="R93" s="152" t="str">
        <f t="shared" si="12"/>
        <v/>
      </c>
      <c r="S93" s="461"/>
    </row>
    <row r="94" spans="1:20" ht="14.1" customHeight="1" x14ac:dyDescent="0.2">
      <c r="A94" s="41"/>
      <c r="B94" s="464"/>
      <c r="C94" s="483"/>
      <c r="D94" s="479" t="s">
        <v>3</v>
      </c>
      <c r="E94" s="35" t="s">
        <v>73</v>
      </c>
      <c r="F94" s="55"/>
      <c r="G94" s="55"/>
      <c r="H94" s="55"/>
      <c r="I94" s="285"/>
      <c r="J94" s="285"/>
      <c r="K94" s="285"/>
      <c r="L94" s="58"/>
      <c r="M94" s="58"/>
      <c r="N94" s="58"/>
      <c r="O94" s="58"/>
      <c r="P94" s="55"/>
      <c r="Q94" s="55"/>
      <c r="R94" s="55"/>
      <c r="S94" s="477"/>
    </row>
    <row r="95" spans="1:20" ht="14.1" customHeight="1" x14ac:dyDescent="0.2">
      <c r="A95" s="41"/>
      <c r="B95" s="464"/>
      <c r="C95" s="483"/>
      <c r="D95" s="420"/>
      <c r="E95" s="122" t="s">
        <v>74</v>
      </c>
      <c r="F95" s="75"/>
      <c r="G95" s="75"/>
      <c r="H95" s="75"/>
      <c r="I95" s="259"/>
      <c r="J95" s="259"/>
      <c r="K95" s="259"/>
      <c r="L95" s="64"/>
      <c r="M95" s="64"/>
      <c r="N95" s="64"/>
      <c r="O95" s="64"/>
      <c r="P95" s="75"/>
      <c r="Q95" s="75"/>
      <c r="R95" s="75"/>
      <c r="S95" s="477"/>
    </row>
    <row r="96" spans="1:20" ht="14.1" customHeight="1" thickBot="1" x14ac:dyDescent="0.25">
      <c r="A96" s="41"/>
      <c r="B96" s="464"/>
      <c r="C96" s="483"/>
      <c r="D96" s="494"/>
      <c r="E96" s="24" t="s">
        <v>49</v>
      </c>
      <c r="F96" s="152" t="str">
        <f>IFERROR(F95/F94,"")</f>
        <v/>
      </c>
      <c r="G96" s="152" t="str">
        <f t="shared" ref="G96:R96" si="15">IFERROR(G95/G94,"")</f>
        <v/>
      </c>
      <c r="H96" s="152" t="str">
        <f t="shared" si="15"/>
        <v/>
      </c>
      <c r="I96" s="286" t="str">
        <f t="shared" ref="I96:K96" si="16">IFERROR((I94+I95)/I246,"")</f>
        <v/>
      </c>
      <c r="J96" s="286" t="str">
        <f t="shared" si="16"/>
        <v/>
      </c>
      <c r="K96" s="286" t="str">
        <f t="shared" si="16"/>
        <v/>
      </c>
      <c r="L96" s="159" t="str">
        <f t="shared" si="15"/>
        <v/>
      </c>
      <c r="M96" s="159" t="str">
        <f t="shared" si="15"/>
        <v/>
      </c>
      <c r="N96" s="159" t="str">
        <f t="shared" si="15"/>
        <v/>
      </c>
      <c r="O96" s="159" t="str">
        <f t="shared" si="15"/>
        <v/>
      </c>
      <c r="P96" s="152" t="str">
        <f t="shared" si="15"/>
        <v/>
      </c>
      <c r="Q96" s="152" t="str">
        <f t="shared" si="15"/>
        <v/>
      </c>
      <c r="R96" s="152" t="str">
        <f t="shared" si="15"/>
        <v/>
      </c>
      <c r="S96" s="477"/>
    </row>
    <row r="97" spans="1:20" ht="14.1" customHeight="1" x14ac:dyDescent="0.2">
      <c r="A97" s="41"/>
      <c r="B97" s="464"/>
      <c r="C97" s="483"/>
      <c r="D97" s="408" t="s">
        <v>4</v>
      </c>
      <c r="E97" s="468"/>
      <c r="F97" s="468"/>
      <c r="G97" s="468"/>
      <c r="H97" s="468"/>
      <c r="I97" s="468"/>
      <c r="J97" s="468"/>
      <c r="K97" s="468"/>
      <c r="L97" s="468"/>
      <c r="M97" s="468"/>
      <c r="N97" s="468"/>
      <c r="O97" s="468"/>
      <c r="P97" s="410"/>
      <c r="Q97" s="410"/>
      <c r="R97" s="411"/>
      <c r="S97" s="477"/>
    </row>
    <row r="98" spans="1:20" ht="14.1" customHeight="1" thickBot="1" x14ac:dyDescent="0.25">
      <c r="A98" s="41"/>
      <c r="B98" s="465"/>
      <c r="C98" s="484"/>
      <c r="D98" s="440" t="s">
        <v>62</v>
      </c>
      <c r="E98" s="441"/>
      <c r="F98" s="441"/>
      <c r="G98" s="441"/>
      <c r="H98" s="441"/>
      <c r="I98" s="441"/>
      <c r="J98" s="441"/>
      <c r="K98" s="441"/>
      <c r="L98" s="441"/>
      <c r="M98" s="441"/>
      <c r="N98" s="441"/>
      <c r="O98" s="441"/>
      <c r="P98" s="441"/>
      <c r="Q98" s="441"/>
      <c r="R98" s="495"/>
      <c r="S98" s="478"/>
    </row>
    <row r="99" spans="1:20" ht="24.75" customHeight="1" thickBot="1" x14ac:dyDescent="0.25">
      <c r="A99" s="9"/>
      <c r="B99" s="126"/>
      <c r="C99" s="121"/>
      <c r="D99" s="115"/>
      <c r="E99" s="116"/>
      <c r="F99" s="129"/>
      <c r="G99" s="129"/>
      <c r="H99" s="129"/>
      <c r="I99" s="129"/>
      <c r="J99" s="129"/>
      <c r="K99" s="129"/>
      <c r="L99" s="129"/>
      <c r="M99" s="129"/>
      <c r="N99" s="129"/>
      <c r="O99" s="129"/>
      <c r="P99" s="129"/>
      <c r="Q99" s="129"/>
      <c r="R99" s="129"/>
      <c r="S99" s="129"/>
    </row>
    <row r="100" spans="1:20" ht="15" customHeight="1" x14ac:dyDescent="0.2">
      <c r="A100" s="41"/>
      <c r="B100" s="47" t="s">
        <v>18</v>
      </c>
      <c r="C100" s="42" t="s">
        <v>19</v>
      </c>
      <c r="D100" s="125"/>
      <c r="E100" s="44"/>
      <c r="F100" s="254">
        <v>2008</v>
      </c>
      <c r="G100" s="254">
        <v>2009</v>
      </c>
      <c r="H100" s="254" t="s">
        <v>148</v>
      </c>
      <c r="I100" s="184" t="s">
        <v>149</v>
      </c>
      <c r="J100" s="184" t="s">
        <v>150</v>
      </c>
      <c r="K100" s="185" t="s">
        <v>151</v>
      </c>
      <c r="L100" s="186" t="s">
        <v>152</v>
      </c>
      <c r="M100" s="184" t="s">
        <v>153</v>
      </c>
      <c r="N100" s="184" t="s">
        <v>154</v>
      </c>
      <c r="O100" s="185" t="s">
        <v>155</v>
      </c>
      <c r="P100" s="342" t="s">
        <v>156</v>
      </c>
      <c r="Q100" s="342" t="s">
        <v>157</v>
      </c>
      <c r="R100" s="342" t="s">
        <v>158</v>
      </c>
      <c r="S100" s="127" t="s">
        <v>6</v>
      </c>
      <c r="T100" s="40"/>
    </row>
    <row r="101" spans="1:20" ht="14.1" customHeight="1" thickBot="1" x14ac:dyDescent="0.25">
      <c r="A101" s="41"/>
      <c r="B101" s="433" t="s">
        <v>192</v>
      </c>
      <c r="C101" s="455" t="s">
        <v>123</v>
      </c>
      <c r="D101" s="120" t="s">
        <v>2</v>
      </c>
      <c r="E101" s="30" t="s">
        <v>103</v>
      </c>
      <c r="F101" s="160"/>
      <c r="G101" s="160"/>
      <c r="H101" s="160"/>
      <c r="I101" s="287"/>
      <c r="J101" s="287"/>
      <c r="K101" s="287"/>
      <c r="L101" s="287"/>
      <c r="M101" s="65">
        <v>5</v>
      </c>
      <c r="N101" s="65">
        <v>5</v>
      </c>
      <c r="O101" s="65">
        <v>5</v>
      </c>
      <c r="P101" s="355"/>
      <c r="Q101" s="355"/>
      <c r="R101" s="344"/>
      <c r="S101" s="469" t="s">
        <v>26</v>
      </c>
      <c r="T101" s="40"/>
    </row>
    <row r="102" spans="1:20" ht="14.1" customHeight="1" thickBot="1" x14ac:dyDescent="0.25">
      <c r="A102" s="41"/>
      <c r="B102" s="434"/>
      <c r="C102" s="456"/>
      <c r="D102" s="31" t="s">
        <v>3</v>
      </c>
      <c r="E102" s="30" t="s">
        <v>103</v>
      </c>
      <c r="F102" s="168"/>
      <c r="G102" s="168"/>
      <c r="H102" s="168"/>
      <c r="I102" s="288"/>
      <c r="J102" s="288"/>
      <c r="K102" s="161">
        <v>5</v>
      </c>
      <c r="L102" s="162"/>
      <c r="M102" s="162"/>
      <c r="N102" s="162"/>
      <c r="O102" s="162"/>
      <c r="P102" s="356"/>
      <c r="Q102" s="356"/>
      <c r="R102" s="345"/>
      <c r="S102" s="469"/>
      <c r="T102" s="40"/>
    </row>
    <row r="103" spans="1:20" ht="14.1" customHeight="1" x14ac:dyDescent="0.2">
      <c r="A103" s="41"/>
      <c r="B103" s="434"/>
      <c r="C103" s="456"/>
      <c r="D103" s="408" t="s">
        <v>4</v>
      </c>
      <c r="E103" s="468"/>
      <c r="F103" s="468"/>
      <c r="G103" s="468"/>
      <c r="H103" s="468"/>
      <c r="I103" s="468"/>
      <c r="J103" s="468"/>
      <c r="K103" s="468"/>
      <c r="L103" s="468"/>
      <c r="M103" s="468"/>
      <c r="N103" s="468"/>
      <c r="O103" s="468"/>
      <c r="P103" s="410"/>
      <c r="Q103" s="410"/>
      <c r="R103" s="411"/>
      <c r="S103" s="469"/>
      <c r="T103" s="40"/>
    </row>
    <row r="104" spans="1:20" ht="14.1" customHeight="1" x14ac:dyDescent="0.2">
      <c r="A104" s="41"/>
      <c r="B104" s="434"/>
      <c r="C104" s="472"/>
      <c r="D104" s="412" t="s">
        <v>62</v>
      </c>
      <c r="E104" s="413"/>
      <c r="F104" s="413"/>
      <c r="G104" s="413"/>
      <c r="H104" s="413"/>
      <c r="I104" s="413"/>
      <c r="J104" s="413"/>
      <c r="K104" s="413"/>
      <c r="L104" s="413"/>
      <c r="M104" s="413"/>
      <c r="N104" s="413"/>
      <c r="O104" s="413"/>
      <c r="P104" s="414"/>
      <c r="Q104" s="414"/>
      <c r="R104" s="415"/>
      <c r="S104" s="469"/>
      <c r="T104" s="40"/>
    </row>
    <row r="105" spans="1:20" ht="14.1" customHeight="1" x14ac:dyDescent="0.2">
      <c r="A105" s="41"/>
      <c r="B105" s="434"/>
      <c r="C105" s="10" t="s">
        <v>20</v>
      </c>
      <c r="D105" s="12"/>
      <c r="E105" s="118"/>
      <c r="F105" s="253">
        <v>2008</v>
      </c>
      <c r="G105" s="253">
        <v>2009</v>
      </c>
      <c r="H105" s="253" t="s">
        <v>148</v>
      </c>
      <c r="I105" s="181" t="s">
        <v>149</v>
      </c>
      <c r="J105" s="181" t="s">
        <v>150</v>
      </c>
      <c r="K105" s="182" t="s">
        <v>151</v>
      </c>
      <c r="L105" s="183" t="s">
        <v>152</v>
      </c>
      <c r="M105" s="181" t="s">
        <v>153</v>
      </c>
      <c r="N105" s="181" t="s">
        <v>154</v>
      </c>
      <c r="O105" s="182" t="s">
        <v>155</v>
      </c>
      <c r="P105" s="340" t="s">
        <v>156</v>
      </c>
      <c r="Q105" s="340" t="s">
        <v>157</v>
      </c>
      <c r="R105" s="341" t="s">
        <v>158</v>
      </c>
      <c r="S105" s="469"/>
      <c r="T105" s="40"/>
    </row>
    <row r="106" spans="1:20" ht="14.1" customHeight="1" x14ac:dyDescent="0.2">
      <c r="A106" s="41"/>
      <c r="B106" s="434"/>
      <c r="C106" s="455" t="s">
        <v>116</v>
      </c>
      <c r="D106" s="419" t="s">
        <v>2</v>
      </c>
      <c r="E106" s="35" t="s">
        <v>53</v>
      </c>
      <c r="F106" s="79"/>
      <c r="G106" s="79"/>
      <c r="H106" s="79"/>
      <c r="I106" s="278"/>
      <c r="J106" s="278"/>
      <c r="K106" s="278"/>
      <c r="L106" s="278"/>
      <c r="M106" s="65">
        <v>3</v>
      </c>
      <c r="N106" s="65">
        <v>3</v>
      </c>
      <c r="O106" s="65">
        <v>3</v>
      </c>
      <c r="P106" s="350"/>
      <c r="Q106" s="349"/>
      <c r="R106" s="350"/>
      <c r="S106" s="469"/>
      <c r="T106" s="40"/>
    </row>
    <row r="107" spans="1:20" ht="14.1" customHeight="1" thickBot="1" x14ac:dyDescent="0.25">
      <c r="A107" s="41"/>
      <c r="B107" s="434"/>
      <c r="C107" s="456"/>
      <c r="D107" s="420"/>
      <c r="E107" s="24" t="s">
        <v>129</v>
      </c>
      <c r="F107" s="152" t="str">
        <f>IFERROR(F106/F101,"")</f>
        <v/>
      </c>
      <c r="G107" s="152" t="str">
        <f t="shared" ref="G107:R107" si="17">IFERROR(G106/G101,"")</f>
        <v/>
      </c>
      <c r="H107" s="152" t="str">
        <f t="shared" si="17"/>
        <v/>
      </c>
      <c r="I107" s="260"/>
      <c r="J107" s="260"/>
      <c r="K107" s="260"/>
      <c r="L107" s="260"/>
      <c r="M107" s="159">
        <f t="shared" si="17"/>
        <v>0.6</v>
      </c>
      <c r="N107" s="159">
        <f t="shared" si="17"/>
        <v>0.6</v>
      </c>
      <c r="O107" s="159">
        <f t="shared" si="17"/>
        <v>0.6</v>
      </c>
      <c r="P107" s="152" t="str">
        <f t="shared" si="17"/>
        <v/>
      </c>
      <c r="Q107" s="152" t="str">
        <f t="shared" si="17"/>
        <v/>
      </c>
      <c r="R107" s="152" t="str">
        <f t="shared" si="17"/>
        <v/>
      </c>
      <c r="S107" s="469"/>
      <c r="T107" s="40"/>
    </row>
    <row r="108" spans="1:20" ht="14.1" customHeight="1" x14ac:dyDescent="0.2">
      <c r="A108" s="41"/>
      <c r="B108" s="434"/>
      <c r="C108" s="456"/>
      <c r="D108" s="422" t="s">
        <v>3</v>
      </c>
      <c r="E108" s="35" t="s">
        <v>53</v>
      </c>
      <c r="F108" s="79"/>
      <c r="G108" s="79"/>
      <c r="H108" s="79"/>
      <c r="I108" s="285"/>
      <c r="J108" s="285"/>
      <c r="K108" s="170">
        <v>4</v>
      </c>
      <c r="L108" s="170"/>
      <c r="M108" s="170"/>
      <c r="N108" s="170"/>
      <c r="O108" s="170"/>
      <c r="P108" s="79"/>
      <c r="Q108" s="79"/>
      <c r="R108" s="79"/>
      <c r="S108" s="469"/>
      <c r="T108" s="40"/>
    </row>
    <row r="109" spans="1:20" ht="14.1" customHeight="1" thickBot="1" x14ac:dyDescent="0.25">
      <c r="A109" s="41"/>
      <c r="B109" s="434"/>
      <c r="C109" s="456"/>
      <c r="D109" s="424"/>
      <c r="E109" s="26" t="s">
        <v>129</v>
      </c>
      <c r="F109" s="210" t="str">
        <f>IFERROR(F108/F102,"")</f>
        <v/>
      </c>
      <c r="G109" s="210" t="str">
        <f t="shared" ref="G109:R109" si="18">IFERROR(G108/G102,"")</f>
        <v/>
      </c>
      <c r="H109" s="210" t="str">
        <f t="shared" si="18"/>
        <v/>
      </c>
      <c r="I109" s="268"/>
      <c r="J109" s="268"/>
      <c r="K109" s="204">
        <f t="shared" si="18"/>
        <v>0.8</v>
      </c>
      <c r="L109" s="157" t="str">
        <f t="shared" si="18"/>
        <v/>
      </c>
      <c r="M109" s="157" t="str">
        <f t="shared" si="18"/>
        <v/>
      </c>
      <c r="N109" s="157" t="str">
        <f t="shared" si="18"/>
        <v/>
      </c>
      <c r="O109" s="157" t="str">
        <f t="shared" si="18"/>
        <v/>
      </c>
      <c r="P109" s="210" t="str">
        <f t="shared" si="18"/>
        <v/>
      </c>
      <c r="Q109" s="210" t="str">
        <f t="shared" si="18"/>
        <v/>
      </c>
      <c r="R109" s="210" t="str">
        <f t="shared" si="18"/>
        <v/>
      </c>
      <c r="S109" s="469"/>
      <c r="T109" s="40"/>
    </row>
    <row r="110" spans="1:20" ht="14.1" customHeight="1" x14ac:dyDescent="0.2">
      <c r="A110" s="41"/>
      <c r="B110" s="434"/>
      <c r="C110" s="456"/>
      <c r="D110" s="408" t="s">
        <v>4</v>
      </c>
      <c r="E110" s="468"/>
      <c r="F110" s="468"/>
      <c r="G110" s="468"/>
      <c r="H110" s="468"/>
      <c r="I110" s="468"/>
      <c r="J110" s="468"/>
      <c r="K110" s="468"/>
      <c r="L110" s="468"/>
      <c r="M110" s="468"/>
      <c r="N110" s="468"/>
      <c r="O110" s="468"/>
      <c r="P110" s="410"/>
      <c r="Q110" s="410"/>
      <c r="R110" s="411"/>
      <c r="S110" s="469"/>
      <c r="T110" s="40"/>
    </row>
    <row r="111" spans="1:20" ht="14.1" customHeight="1" x14ac:dyDescent="0.2">
      <c r="A111" s="41"/>
      <c r="B111" s="434"/>
      <c r="C111" s="472"/>
      <c r="D111" s="412" t="s">
        <v>109</v>
      </c>
      <c r="E111" s="414"/>
      <c r="F111" s="414"/>
      <c r="G111" s="414"/>
      <c r="H111" s="414"/>
      <c r="I111" s="414"/>
      <c r="J111" s="414"/>
      <c r="K111" s="414"/>
      <c r="L111" s="414"/>
      <c r="M111" s="414"/>
      <c r="N111" s="414"/>
      <c r="O111" s="414"/>
      <c r="P111" s="414"/>
      <c r="Q111" s="414"/>
      <c r="R111" s="415"/>
      <c r="S111" s="469"/>
      <c r="T111" s="40"/>
    </row>
    <row r="112" spans="1:20" ht="14.1" customHeight="1" x14ac:dyDescent="0.2">
      <c r="A112" s="41"/>
      <c r="B112" s="434"/>
      <c r="C112" s="10" t="s">
        <v>121</v>
      </c>
      <c r="D112" s="118"/>
      <c r="E112" s="118"/>
      <c r="F112" s="253">
        <v>2008</v>
      </c>
      <c r="G112" s="253">
        <v>2009</v>
      </c>
      <c r="H112" s="253" t="s">
        <v>148</v>
      </c>
      <c r="I112" s="181" t="s">
        <v>149</v>
      </c>
      <c r="J112" s="181" t="s">
        <v>150</v>
      </c>
      <c r="K112" s="182" t="s">
        <v>151</v>
      </c>
      <c r="L112" s="183" t="s">
        <v>152</v>
      </c>
      <c r="M112" s="181" t="s">
        <v>153</v>
      </c>
      <c r="N112" s="181" t="s">
        <v>154</v>
      </c>
      <c r="O112" s="182" t="s">
        <v>155</v>
      </c>
      <c r="P112" s="340" t="s">
        <v>156</v>
      </c>
      <c r="Q112" s="340" t="s">
        <v>157</v>
      </c>
      <c r="R112" s="341" t="s">
        <v>158</v>
      </c>
      <c r="S112" s="469"/>
      <c r="T112" s="40"/>
    </row>
    <row r="113" spans="1:20" ht="14.1" customHeight="1" x14ac:dyDescent="0.2">
      <c r="A113" s="41"/>
      <c r="B113" s="434"/>
      <c r="C113" s="473" t="s">
        <v>117</v>
      </c>
      <c r="D113" s="420" t="s">
        <v>2</v>
      </c>
      <c r="E113" s="36" t="s">
        <v>53</v>
      </c>
      <c r="F113" s="79"/>
      <c r="G113" s="79"/>
      <c r="H113" s="79"/>
      <c r="I113" s="278"/>
      <c r="J113" s="278"/>
      <c r="K113" s="278"/>
      <c r="L113" s="278"/>
      <c r="M113" s="65">
        <v>0</v>
      </c>
      <c r="N113" s="65">
        <v>0</v>
      </c>
      <c r="O113" s="65">
        <v>0</v>
      </c>
      <c r="P113" s="350"/>
      <c r="Q113" s="350"/>
      <c r="R113" s="349"/>
      <c r="S113" s="469"/>
      <c r="T113" s="40"/>
    </row>
    <row r="114" spans="1:20" ht="14.1" customHeight="1" thickBot="1" x14ac:dyDescent="0.25">
      <c r="A114" s="41"/>
      <c r="B114" s="434"/>
      <c r="C114" s="474"/>
      <c r="D114" s="420"/>
      <c r="E114" s="24" t="s">
        <v>129</v>
      </c>
      <c r="F114" s="152" t="str">
        <f>IFERROR(F113/F101,"")</f>
        <v/>
      </c>
      <c r="G114" s="152" t="str">
        <f t="shared" ref="G114:R114" si="19">IFERROR(G113/G101,"")</f>
        <v/>
      </c>
      <c r="H114" s="152" t="str">
        <f t="shared" si="19"/>
        <v/>
      </c>
      <c r="I114" s="260"/>
      <c r="J114" s="260"/>
      <c r="K114" s="260"/>
      <c r="L114" s="260"/>
      <c r="M114" s="159">
        <f t="shared" si="19"/>
        <v>0</v>
      </c>
      <c r="N114" s="159">
        <f t="shared" si="19"/>
        <v>0</v>
      </c>
      <c r="O114" s="159">
        <f t="shared" si="19"/>
        <v>0</v>
      </c>
      <c r="P114" s="152" t="str">
        <f t="shared" si="19"/>
        <v/>
      </c>
      <c r="Q114" s="152" t="str">
        <f t="shared" si="19"/>
        <v/>
      </c>
      <c r="R114" s="152" t="str">
        <f t="shared" si="19"/>
        <v/>
      </c>
      <c r="S114" s="469"/>
      <c r="T114" s="40"/>
    </row>
    <row r="115" spans="1:20" ht="14.1" customHeight="1" x14ac:dyDescent="0.2">
      <c r="A115" s="41"/>
      <c r="B115" s="434"/>
      <c r="C115" s="474"/>
      <c r="D115" s="422" t="s">
        <v>3</v>
      </c>
      <c r="E115" s="36" t="s">
        <v>53</v>
      </c>
      <c r="F115" s="79"/>
      <c r="G115" s="79"/>
      <c r="H115" s="79"/>
      <c r="I115" s="285"/>
      <c r="J115" s="285"/>
      <c r="K115" s="65">
        <v>0</v>
      </c>
      <c r="L115" s="65"/>
      <c r="M115" s="65"/>
      <c r="N115" s="65"/>
      <c r="O115" s="65"/>
      <c r="P115" s="79"/>
      <c r="Q115" s="79"/>
      <c r="R115" s="79"/>
      <c r="S115" s="469"/>
      <c r="T115" s="40"/>
    </row>
    <row r="116" spans="1:20" ht="14.1" customHeight="1" thickBot="1" x14ac:dyDescent="0.25">
      <c r="A116" s="41"/>
      <c r="B116" s="434"/>
      <c r="C116" s="474"/>
      <c r="D116" s="424"/>
      <c r="E116" s="26" t="s">
        <v>129</v>
      </c>
      <c r="F116" s="210" t="str">
        <f>IFERROR(F115/F102,"")</f>
        <v/>
      </c>
      <c r="G116" s="210" t="str">
        <f t="shared" ref="G116:R116" si="20">IFERROR(G115/G102,"")</f>
        <v/>
      </c>
      <c r="H116" s="210" t="str">
        <f t="shared" si="20"/>
        <v/>
      </c>
      <c r="I116" s="268"/>
      <c r="J116" s="268"/>
      <c r="K116" s="157">
        <f t="shared" si="20"/>
        <v>0</v>
      </c>
      <c r="L116" s="157" t="str">
        <f t="shared" si="20"/>
        <v/>
      </c>
      <c r="M116" s="157" t="str">
        <f t="shared" si="20"/>
        <v/>
      </c>
      <c r="N116" s="157" t="str">
        <f t="shared" si="20"/>
        <v/>
      </c>
      <c r="O116" s="157" t="str">
        <f t="shared" si="20"/>
        <v/>
      </c>
      <c r="P116" s="210" t="str">
        <f t="shared" si="20"/>
        <v/>
      </c>
      <c r="Q116" s="210" t="str">
        <f t="shared" si="20"/>
        <v/>
      </c>
      <c r="R116" s="210" t="str">
        <f t="shared" si="20"/>
        <v/>
      </c>
      <c r="S116" s="469"/>
      <c r="T116" s="40"/>
    </row>
    <row r="117" spans="1:20" ht="14.1" customHeight="1" x14ac:dyDescent="0.2">
      <c r="A117" s="41"/>
      <c r="B117" s="435"/>
      <c r="C117" s="474"/>
      <c r="D117" s="408" t="s">
        <v>4</v>
      </c>
      <c r="E117" s="468"/>
      <c r="F117" s="468"/>
      <c r="G117" s="468"/>
      <c r="H117" s="468"/>
      <c r="I117" s="468"/>
      <c r="J117" s="468"/>
      <c r="K117" s="468"/>
      <c r="L117" s="468"/>
      <c r="M117" s="468"/>
      <c r="N117" s="468"/>
      <c r="O117" s="468"/>
      <c r="P117" s="410"/>
      <c r="Q117" s="410"/>
      <c r="R117" s="411"/>
      <c r="S117" s="469"/>
      <c r="T117" s="40"/>
    </row>
    <row r="118" spans="1:20" ht="14.1" customHeight="1" x14ac:dyDescent="0.2">
      <c r="A118" s="41"/>
      <c r="B118" s="436" t="s">
        <v>78</v>
      </c>
      <c r="C118" s="475"/>
      <c r="D118" s="412" t="s">
        <v>109</v>
      </c>
      <c r="E118" s="414"/>
      <c r="F118" s="414"/>
      <c r="G118" s="414"/>
      <c r="H118" s="414"/>
      <c r="I118" s="414"/>
      <c r="J118" s="414"/>
      <c r="K118" s="414"/>
      <c r="L118" s="414"/>
      <c r="M118" s="414"/>
      <c r="N118" s="414"/>
      <c r="O118" s="414"/>
      <c r="P118" s="414"/>
      <c r="Q118" s="414"/>
      <c r="R118" s="415"/>
      <c r="S118" s="469"/>
      <c r="T118" s="40"/>
    </row>
    <row r="119" spans="1:20" ht="14.1" customHeight="1" x14ac:dyDescent="0.2">
      <c r="A119" s="41"/>
      <c r="B119" s="437"/>
      <c r="C119" s="10" t="s">
        <v>122</v>
      </c>
      <c r="D119" s="118"/>
      <c r="E119" s="118"/>
      <c r="F119" s="253">
        <v>2008</v>
      </c>
      <c r="G119" s="253">
        <v>2009</v>
      </c>
      <c r="H119" s="253" t="s">
        <v>148</v>
      </c>
      <c r="I119" s="181" t="s">
        <v>149</v>
      </c>
      <c r="J119" s="181" t="s">
        <v>150</v>
      </c>
      <c r="K119" s="182" t="s">
        <v>151</v>
      </c>
      <c r="L119" s="183" t="s">
        <v>152</v>
      </c>
      <c r="M119" s="181" t="s">
        <v>153</v>
      </c>
      <c r="N119" s="181" t="s">
        <v>154</v>
      </c>
      <c r="O119" s="182" t="s">
        <v>155</v>
      </c>
      <c r="P119" s="340" t="s">
        <v>156</v>
      </c>
      <c r="Q119" s="340" t="s">
        <v>157</v>
      </c>
      <c r="R119" s="340" t="s">
        <v>158</v>
      </c>
      <c r="S119" s="469"/>
      <c r="T119" s="40"/>
    </row>
    <row r="120" spans="1:20" ht="14.1" customHeight="1" x14ac:dyDescent="0.2">
      <c r="A120" s="41"/>
      <c r="B120" s="438">
        <v>0.25</v>
      </c>
      <c r="C120" s="466" t="s">
        <v>118</v>
      </c>
      <c r="D120" s="419" t="s">
        <v>2</v>
      </c>
      <c r="E120" s="35" t="s">
        <v>53</v>
      </c>
      <c r="F120" s="79"/>
      <c r="G120" s="79"/>
      <c r="H120" s="79"/>
      <c r="I120" s="278"/>
      <c r="J120" s="278"/>
      <c r="K120" s="278"/>
      <c r="L120" s="278"/>
      <c r="M120" s="65">
        <v>1</v>
      </c>
      <c r="N120" s="65">
        <v>2</v>
      </c>
      <c r="O120" s="65">
        <v>3</v>
      </c>
      <c r="P120" s="350"/>
      <c r="Q120" s="350"/>
      <c r="R120" s="349"/>
      <c r="S120" s="469"/>
      <c r="T120" s="40"/>
    </row>
    <row r="121" spans="1:20" ht="14.1" customHeight="1" thickBot="1" x14ac:dyDescent="0.25">
      <c r="A121" s="41"/>
      <c r="B121" s="464"/>
      <c r="C121" s="467"/>
      <c r="D121" s="420"/>
      <c r="E121" s="24" t="s">
        <v>129</v>
      </c>
      <c r="F121" s="152" t="str">
        <f>IFERROR(F120/F101,"")</f>
        <v/>
      </c>
      <c r="G121" s="152" t="str">
        <f t="shared" ref="G121:R121" si="21">IFERROR(G120/G101,"")</f>
        <v/>
      </c>
      <c r="H121" s="152" t="str">
        <f t="shared" si="21"/>
        <v/>
      </c>
      <c r="I121" s="260"/>
      <c r="J121" s="260"/>
      <c r="K121" s="260"/>
      <c r="L121" s="260"/>
      <c r="M121" s="159">
        <f t="shared" si="21"/>
        <v>0.2</v>
      </c>
      <c r="N121" s="159">
        <f t="shared" si="21"/>
        <v>0.4</v>
      </c>
      <c r="O121" s="159">
        <f t="shared" si="21"/>
        <v>0.6</v>
      </c>
      <c r="P121" s="152" t="str">
        <f t="shared" si="21"/>
        <v/>
      </c>
      <c r="Q121" s="152" t="str">
        <f t="shared" si="21"/>
        <v/>
      </c>
      <c r="R121" s="152" t="str">
        <f t="shared" si="21"/>
        <v/>
      </c>
      <c r="S121" s="469"/>
      <c r="T121" s="40"/>
    </row>
    <row r="122" spans="1:20" ht="14.1" customHeight="1" x14ac:dyDescent="0.2">
      <c r="A122" s="41"/>
      <c r="B122" s="464"/>
      <c r="C122" s="467"/>
      <c r="D122" s="428" t="s">
        <v>3</v>
      </c>
      <c r="E122" s="35" t="s">
        <v>53</v>
      </c>
      <c r="F122" s="79"/>
      <c r="G122" s="79"/>
      <c r="H122" s="79"/>
      <c r="I122" s="285"/>
      <c r="J122" s="285"/>
      <c r="K122" s="65">
        <v>0</v>
      </c>
      <c r="L122" s="65"/>
      <c r="M122" s="65"/>
      <c r="N122" s="65"/>
      <c r="O122" s="65"/>
      <c r="P122" s="79"/>
      <c r="Q122" s="79"/>
      <c r="R122" s="79"/>
      <c r="S122" s="469"/>
      <c r="T122" s="40"/>
    </row>
    <row r="123" spans="1:20" ht="14.1" customHeight="1" thickBot="1" x14ac:dyDescent="0.25">
      <c r="A123" s="41"/>
      <c r="B123" s="464"/>
      <c r="C123" s="467"/>
      <c r="D123" s="423"/>
      <c r="E123" s="26" t="s">
        <v>129</v>
      </c>
      <c r="F123" s="210" t="str">
        <f>IFERROR(F122/F102,"")</f>
        <v/>
      </c>
      <c r="G123" s="210" t="str">
        <f t="shared" ref="G123:R123" si="22">IFERROR(G122/G102,"")</f>
        <v/>
      </c>
      <c r="H123" s="210" t="str">
        <f t="shared" si="22"/>
        <v/>
      </c>
      <c r="I123" s="268"/>
      <c r="J123" s="268"/>
      <c r="K123" s="157">
        <f t="shared" si="22"/>
        <v>0</v>
      </c>
      <c r="L123" s="157" t="str">
        <f t="shared" si="22"/>
        <v/>
      </c>
      <c r="M123" s="157" t="str">
        <f t="shared" si="22"/>
        <v/>
      </c>
      <c r="N123" s="157" t="str">
        <f t="shared" si="22"/>
        <v/>
      </c>
      <c r="O123" s="157" t="str">
        <f t="shared" si="22"/>
        <v/>
      </c>
      <c r="P123" s="210" t="str">
        <f t="shared" si="22"/>
        <v/>
      </c>
      <c r="Q123" s="210" t="str">
        <f t="shared" si="22"/>
        <v/>
      </c>
      <c r="R123" s="210" t="str">
        <f t="shared" si="22"/>
        <v/>
      </c>
      <c r="S123" s="469"/>
      <c r="T123" s="40"/>
    </row>
    <row r="124" spans="1:20" ht="14.1" customHeight="1" x14ac:dyDescent="0.2">
      <c r="A124" s="41"/>
      <c r="B124" s="464"/>
      <c r="C124" s="467"/>
      <c r="D124" s="408" t="s">
        <v>4</v>
      </c>
      <c r="E124" s="468"/>
      <c r="F124" s="468"/>
      <c r="G124" s="468"/>
      <c r="H124" s="468"/>
      <c r="I124" s="468"/>
      <c r="J124" s="468"/>
      <c r="K124" s="468"/>
      <c r="L124" s="468"/>
      <c r="M124" s="468"/>
      <c r="N124" s="468"/>
      <c r="O124" s="468"/>
      <c r="P124" s="410"/>
      <c r="Q124" s="410"/>
      <c r="R124" s="411"/>
      <c r="S124" s="470"/>
      <c r="T124" s="40"/>
    </row>
    <row r="125" spans="1:20" ht="14.1" customHeight="1" thickBot="1" x14ac:dyDescent="0.25">
      <c r="A125" s="41"/>
      <c r="B125" s="465"/>
      <c r="C125" s="467"/>
      <c r="D125" s="440" t="s">
        <v>189</v>
      </c>
      <c r="E125" s="442"/>
      <c r="F125" s="442"/>
      <c r="G125" s="442"/>
      <c r="H125" s="442"/>
      <c r="I125" s="442"/>
      <c r="J125" s="442"/>
      <c r="K125" s="442"/>
      <c r="L125" s="442"/>
      <c r="M125" s="442"/>
      <c r="N125" s="442"/>
      <c r="O125" s="442"/>
      <c r="P125" s="442"/>
      <c r="Q125" s="442"/>
      <c r="R125" s="443"/>
      <c r="S125" s="471"/>
      <c r="T125" s="40"/>
    </row>
    <row r="126" spans="1:20" ht="24.75" customHeight="1" thickBot="1" x14ac:dyDescent="0.25">
      <c r="B126" s="123"/>
      <c r="C126" s="123"/>
      <c r="D126" s="123"/>
      <c r="E126" s="117"/>
      <c r="F126" s="117"/>
      <c r="G126" s="117"/>
      <c r="H126" s="117"/>
      <c r="I126" s="117"/>
      <c r="J126" s="117"/>
      <c r="K126" s="117"/>
      <c r="L126" s="117"/>
      <c r="M126" s="117"/>
      <c r="N126" s="117"/>
      <c r="O126" s="117"/>
      <c r="P126" s="117"/>
      <c r="Q126" s="117"/>
      <c r="R126" s="117"/>
      <c r="S126" s="117"/>
      <c r="T126" s="9"/>
    </row>
    <row r="127" spans="1:20" ht="15" customHeight="1" x14ac:dyDescent="0.2">
      <c r="A127" s="41"/>
      <c r="B127" s="47" t="s">
        <v>22</v>
      </c>
      <c r="C127" s="425" t="s">
        <v>23</v>
      </c>
      <c r="D127" s="426"/>
      <c r="E127" s="427"/>
      <c r="F127" s="254">
        <v>2008</v>
      </c>
      <c r="G127" s="254">
        <v>2009</v>
      </c>
      <c r="H127" s="254" t="s">
        <v>148</v>
      </c>
      <c r="I127" s="184" t="s">
        <v>149</v>
      </c>
      <c r="J127" s="184" t="s">
        <v>150</v>
      </c>
      <c r="K127" s="185" t="s">
        <v>151</v>
      </c>
      <c r="L127" s="186" t="s">
        <v>152</v>
      </c>
      <c r="M127" s="184" t="s">
        <v>153</v>
      </c>
      <c r="N127" s="184" t="s">
        <v>154</v>
      </c>
      <c r="O127" s="185" t="s">
        <v>155</v>
      </c>
      <c r="P127" s="342" t="s">
        <v>156</v>
      </c>
      <c r="Q127" s="342" t="s">
        <v>157</v>
      </c>
      <c r="R127" s="342" t="s">
        <v>158</v>
      </c>
      <c r="S127" s="127" t="s">
        <v>6</v>
      </c>
      <c r="T127" s="40"/>
    </row>
    <row r="128" spans="1:20" ht="14.1" customHeight="1" x14ac:dyDescent="0.2">
      <c r="A128" s="41"/>
      <c r="B128" s="433" t="s">
        <v>63</v>
      </c>
      <c r="C128" s="405" t="s">
        <v>135</v>
      </c>
      <c r="D128" s="419" t="s">
        <v>2</v>
      </c>
      <c r="E128" s="19" t="s">
        <v>35</v>
      </c>
      <c r="F128" s="54"/>
      <c r="G128" s="54"/>
      <c r="H128" s="55"/>
      <c r="I128" s="265"/>
      <c r="J128" s="360">
        <v>1</v>
      </c>
      <c r="K128" s="265"/>
      <c r="L128" s="58">
        <v>2</v>
      </c>
      <c r="M128" s="70"/>
      <c r="N128" s="70"/>
      <c r="O128" s="70"/>
      <c r="P128" s="106"/>
      <c r="Q128" s="106"/>
      <c r="R128" s="106"/>
      <c r="S128" s="460" t="s">
        <v>197</v>
      </c>
      <c r="T128" s="40"/>
    </row>
    <row r="129" spans="1:20" ht="14.1" customHeight="1" x14ac:dyDescent="0.2">
      <c r="A129" s="41"/>
      <c r="B129" s="458"/>
      <c r="C129" s="406"/>
      <c r="D129" s="420"/>
      <c r="E129" s="23" t="s">
        <v>70</v>
      </c>
      <c r="F129" s="164"/>
      <c r="G129" s="164"/>
      <c r="H129" s="164"/>
      <c r="I129" s="266"/>
      <c r="J129" s="266"/>
      <c r="K129" s="266"/>
      <c r="L129" s="266"/>
      <c r="M129" s="165"/>
      <c r="N129" s="165"/>
      <c r="O129" s="165"/>
      <c r="P129" s="347"/>
      <c r="Q129" s="347"/>
      <c r="R129" s="347"/>
      <c r="S129" s="461"/>
      <c r="T129" s="40"/>
    </row>
    <row r="130" spans="1:20" ht="14.1" customHeight="1" x14ac:dyDescent="0.2">
      <c r="A130" s="41"/>
      <c r="B130" s="458"/>
      <c r="C130" s="406"/>
      <c r="D130" s="420"/>
      <c r="E130" s="122" t="s">
        <v>71</v>
      </c>
      <c r="F130" s="75"/>
      <c r="G130" s="75"/>
      <c r="H130" s="75"/>
      <c r="I130" s="266"/>
      <c r="J130" s="361">
        <v>150</v>
      </c>
      <c r="K130" s="266"/>
      <c r="L130" s="64">
        <v>200</v>
      </c>
      <c r="M130" s="74"/>
      <c r="N130" s="74"/>
      <c r="O130" s="74"/>
      <c r="P130" s="347"/>
      <c r="Q130" s="347"/>
      <c r="R130" s="347"/>
      <c r="S130" s="461"/>
      <c r="T130" s="40"/>
    </row>
    <row r="131" spans="1:20" ht="14.1" customHeight="1" thickBot="1" x14ac:dyDescent="0.25">
      <c r="A131" s="41"/>
      <c r="B131" s="458"/>
      <c r="C131" s="406"/>
      <c r="D131" s="421"/>
      <c r="E131" s="32" t="s">
        <v>77</v>
      </c>
      <c r="F131" s="57"/>
      <c r="G131" s="57"/>
      <c r="H131" s="57"/>
      <c r="I131" s="267"/>
      <c r="J131" s="267"/>
      <c r="K131" s="267"/>
      <c r="L131" s="267"/>
      <c r="M131" s="71"/>
      <c r="N131" s="71"/>
      <c r="O131" s="71"/>
      <c r="P131" s="358"/>
      <c r="Q131" s="358"/>
      <c r="R131" s="212"/>
      <c r="S131" s="461"/>
      <c r="T131" s="40"/>
    </row>
    <row r="132" spans="1:20" ht="14.1" customHeight="1" x14ac:dyDescent="0.2">
      <c r="A132" s="41"/>
      <c r="B132" s="458"/>
      <c r="C132" s="406"/>
      <c r="D132" s="422" t="s">
        <v>3</v>
      </c>
      <c r="E132" s="19" t="s">
        <v>35</v>
      </c>
      <c r="F132" s="55"/>
      <c r="G132" s="55"/>
      <c r="H132" s="55"/>
      <c r="I132" s="58">
        <v>1</v>
      </c>
      <c r="J132" s="58">
        <v>1</v>
      </c>
      <c r="K132" s="58">
        <v>1</v>
      </c>
      <c r="L132" s="58">
        <v>1</v>
      </c>
      <c r="M132" s="70"/>
      <c r="N132" s="70"/>
      <c r="O132" s="70"/>
      <c r="P132" s="347"/>
      <c r="Q132" s="347"/>
      <c r="R132" s="348"/>
      <c r="S132" s="461"/>
      <c r="T132" s="40"/>
    </row>
    <row r="133" spans="1:20" ht="14.1" customHeight="1" x14ac:dyDescent="0.2">
      <c r="A133" s="41"/>
      <c r="B133" s="458"/>
      <c r="C133" s="406"/>
      <c r="D133" s="423"/>
      <c r="E133" s="23" t="s">
        <v>70</v>
      </c>
      <c r="F133" s="164"/>
      <c r="G133" s="164"/>
      <c r="H133" s="164"/>
      <c r="I133" s="271">
        <v>493</v>
      </c>
      <c r="J133" s="271">
        <v>493</v>
      </c>
      <c r="K133" s="271">
        <v>493</v>
      </c>
      <c r="L133" s="271">
        <v>493</v>
      </c>
      <c r="M133" s="165"/>
      <c r="N133" s="165"/>
      <c r="O133" s="165"/>
      <c r="P133" s="347"/>
      <c r="Q133" s="347"/>
      <c r="R133" s="348"/>
      <c r="S133" s="461"/>
      <c r="T133" s="40"/>
    </row>
    <row r="134" spans="1:20" ht="14.1" customHeight="1" x14ac:dyDescent="0.2">
      <c r="A134" s="41"/>
      <c r="B134" s="458"/>
      <c r="C134" s="406"/>
      <c r="D134" s="423"/>
      <c r="E134" s="122" t="s">
        <v>71</v>
      </c>
      <c r="F134" s="75"/>
      <c r="G134" s="75"/>
      <c r="H134" s="75"/>
      <c r="I134" s="64">
        <v>187</v>
      </c>
      <c r="J134" s="64">
        <v>187</v>
      </c>
      <c r="K134" s="64">
        <v>187</v>
      </c>
      <c r="L134" s="64">
        <v>187</v>
      </c>
      <c r="M134" s="74"/>
      <c r="N134" s="74"/>
      <c r="O134" s="74"/>
      <c r="P134" s="347"/>
      <c r="Q134" s="347"/>
      <c r="R134" s="348"/>
      <c r="S134" s="461"/>
      <c r="T134" s="40"/>
    </row>
    <row r="135" spans="1:20" ht="14.1" customHeight="1" thickBot="1" x14ac:dyDescent="0.25">
      <c r="A135" s="41"/>
      <c r="B135" s="458"/>
      <c r="C135" s="406"/>
      <c r="D135" s="424"/>
      <c r="E135" s="32" t="s">
        <v>77</v>
      </c>
      <c r="F135" s="57"/>
      <c r="G135" s="57"/>
      <c r="H135" s="57"/>
      <c r="I135" s="61">
        <v>116</v>
      </c>
      <c r="J135" s="61">
        <v>116</v>
      </c>
      <c r="K135" s="61">
        <v>116</v>
      </c>
      <c r="L135" s="61">
        <v>116</v>
      </c>
      <c r="M135" s="71"/>
      <c r="N135" s="71"/>
      <c r="O135" s="71"/>
      <c r="P135" s="107"/>
      <c r="Q135" s="107"/>
      <c r="R135" s="212"/>
      <c r="S135" s="461"/>
      <c r="T135" s="40"/>
    </row>
    <row r="136" spans="1:20" ht="14.1" customHeight="1" x14ac:dyDescent="0.2">
      <c r="A136" s="41"/>
      <c r="B136" s="458"/>
      <c r="C136" s="406"/>
      <c r="D136" s="408" t="s">
        <v>4</v>
      </c>
      <c r="E136" s="409"/>
      <c r="F136" s="409"/>
      <c r="G136" s="409"/>
      <c r="H136" s="409"/>
      <c r="I136" s="409"/>
      <c r="J136" s="409"/>
      <c r="K136" s="409"/>
      <c r="L136" s="409"/>
      <c r="M136" s="409"/>
      <c r="N136" s="409"/>
      <c r="O136" s="409"/>
      <c r="P136" s="410"/>
      <c r="Q136" s="410"/>
      <c r="R136" s="411"/>
      <c r="S136" s="461"/>
      <c r="T136" s="40"/>
    </row>
    <row r="137" spans="1:20" ht="14.1" customHeight="1" x14ac:dyDescent="0.2">
      <c r="A137" s="41"/>
      <c r="B137" s="458"/>
      <c r="C137" s="407"/>
      <c r="D137" s="412" t="s">
        <v>61</v>
      </c>
      <c r="E137" s="413"/>
      <c r="F137" s="413"/>
      <c r="G137" s="413"/>
      <c r="H137" s="413"/>
      <c r="I137" s="413"/>
      <c r="J137" s="413"/>
      <c r="K137" s="413"/>
      <c r="L137" s="413"/>
      <c r="M137" s="413"/>
      <c r="N137" s="413"/>
      <c r="O137" s="413"/>
      <c r="P137" s="414"/>
      <c r="Q137" s="414"/>
      <c r="R137" s="415"/>
      <c r="S137" s="461"/>
      <c r="T137" s="40"/>
    </row>
    <row r="138" spans="1:20" ht="14.1" customHeight="1" x14ac:dyDescent="0.2">
      <c r="A138" s="41"/>
      <c r="B138" s="458"/>
      <c r="C138" s="416" t="s">
        <v>91</v>
      </c>
      <c r="D138" s="417"/>
      <c r="E138" s="418"/>
      <c r="F138" s="253">
        <v>2008</v>
      </c>
      <c r="G138" s="253">
        <v>2009</v>
      </c>
      <c r="H138" s="253" t="s">
        <v>148</v>
      </c>
      <c r="I138" s="181" t="s">
        <v>149</v>
      </c>
      <c r="J138" s="181" t="s">
        <v>150</v>
      </c>
      <c r="K138" s="182" t="s">
        <v>151</v>
      </c>
      <c r="L138" s="183" t="s">
        <v>152</v>
      </c>
      <c r="M138" s="181" t="s">
        <v>153</v>
      </c>
      <c r="N138" s="181" t="s">
        <v>154</v>
      </c>
      <c r="O138" s="182" t="s">
        <v>155</v>
      </c>
      <c r="P138" s="340" t="s">
        <v>156</v>
      </c>
      <c r="Q138" s="340" t="s">
        <v>157</v>
      </c>
      <c r="R138" s="341" t="s">
        <v>158</v>
      </c>
      <c r="S138" s="461"/>
      <c r="T138" s="40"/>
    </row>
    <row r="139" spans="1:20" ht="14.1" customHeight="1" x14ac:dyDescent="0.2">
      <c r="A139" s="41"/>
      <c r="B139" s="458"/>
      <c r="C139" s="405" t="s">
        <v>128</v>
      </c>
      <c r="D139" s="419" t="s">
        <v>24</v>
      </c>
      <c r="E139" s="19" t="s">
        <v>31</v>
      </c>
      <c r="F139" s="54"/>
      <c r="G139" s="54"/>
      <c r="H139" s="54"/>
      <c r="I139" s="278"/>
      <c r="J139" s="58">
        <v>20</v>
      </c>
      <c r="K139" s="278"/>
      <c r="L139" s="58">
        <v>20</v>
      </c>
      <c r="M139" s="70"/>
      <c r="N139" s="70"/>
      <c r="O139" s="70"/>
      <c r="P139" s="106"/>
      <c r="Q139" s="106"/>
      <c r="R139" s="106"/>
      <c r="S139" s="461"/>
      <c r="T139" s="40"/>
    </row>
    <row r="140" spans="1:20" ht="14.1" customHeight="1" x14ac:dyDescent="0.2">
      <c r="A140" s="41"/>
      <c r="B140" s="458"/>
      <c r="C140" s="406"/>
      <c r="D140" s="420"/>
      <c r="E140" s="23" t="s">
        <v>32</v>
      </c>
      <c r="F140" s="56"/>
      <c r="G140" s="56"/>
      <c r="H140" s="56"/>
      <c r="I140" s="258"/>
      <c r="J140" s="58">
        <v>11</v>
      </c>
      <c r="K140" s="258"/>
      <c r="L140" s="69">
        <v>11</v>
      </c>
      <c r="M140" s="72"/>
      <c r="N140" s="72"/>
      <c r="O140" s="72"/>
      <c r="P140" s="347"/>
      <c r="Q140" s="347"/>
      <c r="R140" s="347"/>
      <c r="S140" s="461"/>
      <c r="T140" s="40"/>
    </row>
    <row r="141" spans="1:20" ht="14.1" customHeight="1" thickBot="1" x14ac:dyDescent="0.25">
      <c r="A141" s="41"/>
      <c r="B141" s="458"/>
      <c r="C141" s="406"/>
      <c r="D141" s="421"/>
      <c r="E141" s="24" t="s">
        <v>72</v>
      </c>
      <c r="F141" s="152" t="str">
        <f>IFERROR(F140/F139,"")</f>
        <v/>
      </c>
      <c r="G141" s="152" t="str">
        <f t="shared" ref="G141:R141" si="23">IFERROR(G140/G139,"")</f>
        <v/>
      </c>
      <c r="H141" s="152" t="str">
        <f t="shared" si="23"/>
        <v/>
      </c>
      <c r="I141" s="279" t="str">
        <f t="shared" ref="I141:K141" si="24">IFERROR((I139+I140)/I287,"")</f>
        <v/>
      </c>
      <c r="J141" s="362">
        <f>J140/J139</f>
        <v>0.55000000000000004</v>
      </c>
      <c r="K141" s="279" t="str">
        <f t="shared" si="24"/>
        <v/>
      </c>
      <c r="L141" s="203">
        <f t="shared" si="23"/>
        <v>0.55000000000000004</v>
      </c>
      <c r="M141" s="203" t="str">
        <f t="shared" si="23"/>
        <v/>
      </c>
      <c r="N141" s="159" t="str">
        <f t="shared" si="23"/>
        <v/>
      </c>
      <c r="O141" s="159" t="str">
        <f t="shared" si="23"/>
        <v/>
      </c>
      <c r="P141" s="152" t="str">
        <f t="shared" si="23"/>
        <v/>
      </c>
      <c r="Q141" s="152" t="str">
        <f t="shared" si="23"/>
        <v/>
      </c>
      <c r="R141" s="152" t="str">
        <f t="shared" si="23"/>
        <v/>
      </c>
      <c r="S141" s="461"/>
      <c r="T141" s="40"/>
    </row>
    <row r="142" spans="1:20" ht="14.1" customHeight="1" x14ac:dyDescent="0.2">
      <c r="A142" s="41"/>
      <c r="B142" s="458"/>
      <c r="C142" s="406"/>
      <c r="D142" s="422" t="s">
        <v>25</v>
      </c>
      <c r="E142" s="35" t="s">
        <v>31</v>
      </c>
      <c r="F142" s="55"/>
      <c r="G142" s="55"/>
      <c r="H142" s="55"/>
      <c r="I142" s="58">
        <v>15</v>
      </c>
      <c r="J142" s="58">
        <v>15</v>
      </c>
      <c r="K142" s="58">
        <v>15</v>
      </c>
      <c r="L142" s="58">
        <v>15</v>
      </c>
      <c r="M142" s="58"/>
      <c r="N142" s="58"/>
      <c r="O142" s="58"/>
      <c r="P142" s="55"/>
      <c r="Q142" s="55"/>
      <c r="R142" s="55"/>
      <c r="S142" s="461"/>
      <c r="T142" s="40"/>
    </row>
    <row r="143" spans="1:20" ht="14.1" customHeight="1" x14ac:dyDescent="0.2">
      <c r="A143" s="41"/>
      <c r="B143" s="458"/>
      <c r="C143" s="406"/>
      <c r="D143" s="423"/>
      <c r="E143" s="23" t="s">
        <v>32</v>
      </c>
      <c r="F143" s="76"/>
      <c r="G143" s="76"/>
      <c r="H143" s="76"/>
      <c r="I143" s="69">
        <v>6</v>
      </c>
      <c r="J143" s="69">
        <v>6</v>
      </c>
      <c r="K143" s="69">
        <v>6</v>
      </c>
      <c r="L143" s="69">
        <v>6</v>
      </c>
      <c r="M143" s="69"/>
      <c r="N143" s="69"/>
      <c r="O143" s="69"/>
      <c r="P143" s="76"/>
      <c r="Q143" s="76"/>
      <c r="R143" s="76"/>
      <c r="S143" s="461"/>
      <c r="T143" s="40"/>
    </row>
    <row r="144" spans="1:20" ht="14.1" customHeight="1" thickBot="1" x14ac:dyDescent="0.25">
      <c r="A144" s="41"/>
      <c r="B144" s="458"/>
      <c r="C144" s="406"/>
      <c r="D144" s="424"/>
      <c r="E144" s="24" t="s">
        <v>72</v>
      </c>
      <c r="F144" s="152" t="str">
        <f>IFERROR(F143/F142,"")</f>
        <v/>
      </c>
      <c r="G144" s="152" t="str">
        <f t="shared" ref="G144:R144" si="25">IFERROR(G143/G142,"")</f>
        <v/>
      </c>
      <c r="H144" s="152" t="str">
        <f t="shared" si="25"/>
        <v/>
      </c>
      <c r="I144" s="203">
        <f t="shared" si="25"/>
        <v>0.4</v>
      </c>
      <c r="J144" s="203">
        <f t="shared" si="25"/>
        <v>0.4</v>
      </c>
      <c r="K144" s="203">
        <f t="shared" si="25"/>
        <v>0.4</v>
      </c>
      <c r="L144" s="203">
        <f t="shared" si="25"/>
        <v>0.4</v>
      </c>
      <c r="M144" s="159" t="str">
        <f t="shared" si="25"/>
        <v/>
      </c>
      <c r="N144" s="159" t="str">
        <f t="shared" si="25"/>
        <v/>
      </c>
      <c r="O144" s="159" t="str">
        <f t="shared" si="25"/>
        <v/>
      </c>
      <c r="P144" s="152" t="str">
        <f t="shared" si="25"/>
        <v/>
      </c>
      <c r="Q144" s="152" t="str">
        <f t="shared" si="25"/>
        <v/>
      </c>
      <c r="R144" s="152" t="str">
        <f t="shared" si="25"/>
        <v/>
      </c>
      <c r="S144" s="461"/>
      <c r="T144" s="40"/>
    </row>
    <row r="145" spans="1:19" ht="14.1" customHeight="1" x14ac:dyDescent="0.2">
      <c r="A145" s="41"/>
      <c r="B145" s="458"/>
      <c r="C145" s="406"/>
      <c r="D145" s="408" t="s">
        <v>4</v>
      </c>
      <c r="E145" s="409"/>
      <c r="F145" s="409"/>
      <c r="G145" s="409"/>
      <c r="H145" s="409"/>
      <c r="I145" s="409"/>
      <c r="J145" s="409"/>
      <c r="K145" s="409"/>
      <c r="L145" s="409"/>
      <c r="M145" s="409"/>
      <c r="N145" s="409"/>
      <c r="O145" s="409"/>
      <c r="P145" s="410"/>
      <c r="Q145" s="410"/>
      <c r="R145" s="411"/>
      <c r="S145" s="461"/>
    </row>
    <row r="146" spans="1:19" ht="14.1" customHeight="1" x14ac:dyDescent="0.2">
      <c r="A146" s="41"/>
      <c r="B146" s="458"/>
      <c r="C146" s="407"/>
      <c r="D146" s="412" t="s">
        <v>61</v>
      </c>
      <c r="E146" s="413"/>
      <c r="F146" s="413"/>
      <c r="G146" s="413"/>
      <c r="H146" s="413"/>
      <c r="I146" s="413"/>
      <c r="J146" s="413"/>
      <c r="K146" s="413"/>
      <c r="L146" s="413"/>
      <c r="M146" s="413"/>
      <c r="N146" s="413"/>
      <c r="O146" s="413"/>
      <c r="P146" s="414"/>
      <c r="Q146" s="414"/>
      <c r="R146" s="415"/>
      <c r="S146" s="461"/>
    </row>
    <row r="147" spans="1:19" ht="14.1" customHeight="1" thickBot="1" x14ac:dyDescent="0.25">
      <c r="A147" s="41"/>
      <c r="B147" s="458"/>
      <c r="C147" s="11" t="s">
        <v>94</v>
      </c>
      <c r="D147" s="118"/>
      <c r="E147" s="124"/>
      <c r="F147" s="253">
        <v>2008</v>
      </c>
      <c r="G147" s="253">
        <v>2009</v>
      </c>
      <c r="H147" s="253" t="s">
        <v>148</v>
      </c>
      <c r="I147" s="181" t="s">
        <v>149</v>
      </c>
      <c r="J147" s="181" t="s">
        <v>150</v>
      </c>
      <c r="K147" s="182" t="s">
        <v>151</v>
      </c>
      <c r="L147" s="183" t="s">
        <v>152</v>
      </c>
      <c r="M147" s="181" t="s">
        <v>153</v>
      </c>
      <c r="N147" s="181" t="s">
        <v>154</v>
      </c>
      <c r="O147" s="182" t="s">
        <v>155</v>
      </c>
      <c r="P147" s="340" t="s">
        <v>156</v>
      </c>
      <c r="Q147" s="340" t="s">
        <v>157</v>
      </c>
      <c r="R147" s="340" t="s">
        <v>158</v>
      </c>
      <c r="S147" s="461"/>
    </row>
    <row r="148" spans="1:19" ht="14.1" customHeight="1" thickBot="1" x14ac:dyDescent="0.25">
      <c r="A148" s="41"/>
      <c r="B148" s="458"/>
      <c r="C148" s="405" t="s">
        <v>105</v>
      </c>
      <c r="D148" s="119" t="s">
        <v>2</v>
      </c>
      <c r="E148" s="51" t="s">
        <v>104</v>
      </c>
      <c r="F148" s="62"/>
      <c r="G148" s="62"/>
      <c r="H148" s="62"/>
      <c r="I148" s="287"/>
      <c r="J148" s="63">
        <v>11</v>
      </c>
      <c r="K148" s="287"/>
      <c r="L148" s="287"/>
      <c r="M148" s="63">
        <v>5</v>
      </c>
      <c r="N148" s="63">
        <v>5</v>
      </c>
      <c r="O148" s="58">
        <v>5</v>
      </c>
      <c r="P148" s="357"/>
      <c r="Q148" s="357"/>
      <c r="R148" s="346"/>
      <c r="S148" s="461"/>
    </row>
    <row r="149" spans="1:19" ht="14.1" customHeight="1" thickBot="1" x14ac:dyDescent="0.25">
      <c r="A149" s="41"/>
      <c r="B149" s="458"/>
      <c r="C149" s="406"/>
      <c r="D149" s="31" t="s">
        <v>3</v>
      </c>
      <c r="E149" s="52" t="s">
        <v>104</v>
      </c>
      <c r="F149" s="211"/>
      <c r="G149" s="211"/>
      <c r="H149" s="211"/>
      <c r="I149" s="63">
        <v>5</v>
      </c>
      <c r="J149" s="63">
        <v>5</v>
      </c>
      <c r="K149" s="63">
        <v>5</v>
      </c>
      <c r="L149" s="63">
        <v>5</v>
      </c>
      <c r="M149" s="73"/>
      <c r="N149" s="73"/>
      <c r="O149" s="73"/>
      <c r="P149" s="107"/>
      <c r="Q149" s="107"/>
      <c r="R149" s="212"/>
      <c r="S149" s="461"/>
    </row>
    <row r="150" spans="1:19" ht="14.1" customHeight="1" x14ac:dyDescent="0.2">
      <c r="A150" s="41"/>
      <c r="B150" s="458"/>
      <c r="C150" s="406"/>
      <c r="D150" s="408" t="s">
        <v>4</v>
      </c>
      <c r="E150" s="409"/>
      <c r="F150" s="409"/>
      <c r="G150" s="409"/>
      <c r="H150" s="409"/>
      <c r="I150" s="409"/>
      <c r="J150" s="409"/>
      <c r="K150" s="409"/>
      <c r="L150" s="409"/>
      <c r="M150" s="409"/>
      <c r="N150" s="409"/>
      <c r="O150" s="409"/>
      <c r="P150" s="410"/>
      <c r="Q150" s="410"/>
      <c r="R150" s="411"/>
      <c r="S150" s="461"/>
    </row>
    <row r="151" spans="1:19" ht="14.1" customHeight="1" x14ac:dyDescent="0.2">
      <c r="A151" s="41"/>
      <c r="B151" s="458"/>
      <c r="C151" s="407"/>
      <c r="D151" s="412" t="s">
        <v>62</v>
      </c>
      <c r="E151" s="413"/>
      <c r="F151" s="413"/>
      <c r="G151" s="413"/>
      <c r="H151" s="413"/>
      <c r="I151" s="413"/>
      <c r="J151" s="413"/>
      <c r="K151" s="413"/>
      <c r="L151" s="413"/>
      <c r="M151" s="413"/>
      <c r="N151" s="413"/>
      <c r="O151" s="413"/>
      <c r="P151" s="414"/>
      <c r="Q151" s="414"/>
      <c r="R151" s="415"/>
      <c r="S151" s="461"/>
    </row>
    <row r="152" spans="1:19" ht="14.1" customHeight="1" x14ac:dyDescent="0.2">
      <c r="A152" s="41"/>
      <c r="B152" s="458"/>
      <c r="C152" s="11" t="s">
        <v>93</v>
      </c>
      <c r="D152" s="118"/>
      <c r="E152" s="124"/>
      <c r="F152" s="253">
        <v>2008</v>
      </c>
      <c r="G152" s="253">
        <v>2009</v>
      </c>
      <c r="H152" s="253" t="s">
        <v>148</v>
      </c>
      <c r="I152" s="181" t="s">
        <v>149</v>
      </c>
      <c r="J152" s="181" t="s">
        <v>150</v>
      </c>
      <c r="K152" s="182" t="s">
        <v>151</v>
      </c>
      <c r="L152" s="183" t="s">
        <v>152</v>
      </c>
      <c r="M152" s="181" t="s">
        <v>153</v>
      </c>
      <c r="N152" s="181" t="s">
        <v>154</v>
      </c>
      <c r="O152" s="182" t="s">
        <v>155</v>
      </c>
      <c r="P152" s="340" t="s">
        <v>156</v>
      </c>
      <c r="Q152" s="340" t="s">
        <v>157</v>
      </c>
      <c r="R152" s="341" t="s">
        <v>158</v>
      </c>
      <c r="S152" s="461"/>
    </row>
    <row r="153" spans="1:19" ht="14.1" customHeight="1" thickBot="1" x14ac:dyDescent="0.25">
      <c r="A153" s="41"/>
      <c r="B153" s="458"/>
      <c r="C153" s="405" t="s">
        <v>119</v>
      </c>
      <c r="D153" s="120" t="s">
        <v>2</v>
      </c>
      <c r="E153" s="34" t="s">
        <v>106</v>
      </c>
      <c r="F153" s="166"/>
      <c r="G153" s="166"/>
      <c r="H153" s="166"/>
      <c r="I153" s="287"/>
      <c r="J153" s="287"/>
      <c r="K153" s="287"/>
      <c r="L153" s="287"/>
      <c r="M153" s="261">
        <v>0</v>
      </c>
      <c r="N153" s="261">
        <v>0</v>
      </c>
      <c r="O153" s="261">
        <v>1</v>
      </c>
      <c r="P153" s="355"/>
      <c r="Q153" s="355"/>
      <c r="R153" s="344"/>
      <c r="S153" s="461"/>
    </row>
    <row r="154" spans="1:19" ht="14.1" customHeight="1" thickBot="1" x14ac:dyDescent="0.25">
      <c r="A154" s="41"/>
      <c r="B154" s="458"/>
      <c r="C154" s="406"/>
      <c r="D154" s="132" t="s">
        <v>3</v>
      </c>
      <c r="E154" s="133" t="s">
        <v>106</v>
      </c>
      <c r="F154" s="167"/>
      <c r="G154" s="160"/>
      <c r="H154" s="160"/>
      <c r="I154" s="288"/>
      <c r="J154" s="288"/>
      <c r="K154" s="63">
        <v>0</v>
      </c>
      <c r="L154" s="162"/>
      <c r="M154" s="162"/>
      <c r="N154" s="162"/>
      <c r="O154" s="163"/>
      <c r="P154" s="356"/>
      <c r="Q154" s="356"/>
      <c r="R154" s="345"/>
      <c r="S154" s="461"/>
    </row>
    <row r="155" spans="1:19" ht="14.1" customHeight="1" x14ac:dyDescent="0.2">
      <c r="A155" s="41"/>
      <c r="B155" s="458"/>
      <c r="C155" s="406"/>
      <c r="D155" s="408" t="s">
        <v>4</v>
      </c>
      <c r="E155" s="409"/>
      <c r="F155" s="409"/>
      <c r="G155" s="409"/>
      <c r="H155" s="409"/>
      <c r="I155" s="409"/>
      <c r="J155" s="409"/>
      <c r="K155" s="409"/>
      <c r="L155" s="409"/>
      <c r="M155" s="409"/>
      <c r="N155" s="409"/>
      <c r="O155" s="409"/>
      <c r="P155" s="410"/>
      <c r="Q155" s="410"/>
      <c r="R155" s="411"/>
      <c r="S155" s="461"/>
    </row>
    <row r="156" spans="1:19" ht="14.1" customHeight="1" x14ac:dyDescent="0.2">
      <c r="A156" s="41"/>
      <c r="B156" s="458"/>
      <c r="C156" s="407"/>
      <c r="D156" s="412" t="s">
        <v>62</v>
      </c>
      <c r="E156" s="413"/>
      <c r="F156" s="413"/>
      <c r="G156" s="413"/>
      <c r="H156" s="413"/>
      <c r="I156" s="413"/>
      <c r="J156" s="413"/>
      <c r="K156" s="413"/>
      <c r="L156" s="413"/>
      <c r="M156" s="413"/>
      <c r="N156" s="413"/>
      <c r="O156" s="413"/>
      <c r="P156" s="414"/>
      <c r="Q156" s="414"/>
      <c r="R156" s="415"/>
      <c r="S156" s="461"/>
    </row>
    <row r="157" spans="1:19" ht="14.1" customHeight="1" x14ac:dyDescent="0.2">
      <c r="A157" s="41"/>
      <c r="B157" s="458"/>
      <c r="C157" s="416" t="s">
        <v>60</v>
      </c>
      <c r="D157" s="417"/>
      <c r="E157" s="418"/>
      <c r="F157" s="253">
        <v>2008</v>
      </c>
      <c r="G157" s="253">
        <v>2009</v>
      </c>
      <c r="H157" s="253" t="s">
        <v>148</v>
      </c>
      <c r="I157" s="181" t="s">
        <v>149</v>
      </c>
      <c r="J157" s="181" t="s">
        <v>150</v>
      </c>
      <c r="K157" s="182" t="s">
        <v>151</v>
      </c>
      <c r="L157" s="183" t="s">
        <v>152</v>
      </c>
      <c r="M157" s="181" t="s">
        <v>153</v>
      </c>
      <c r="N157" s="181" t="s">
        <v>154</v>
      </c>
      <c r="O157" s="182" t="s">
        <v>155</v>
      </c>
      <c r="P157" s="340" t="s">
        <v>156</v>
      </c>
      <c r="Q157" s="340" t="s">
        <v>157</v>
      </c>
      <c r="R157" s="341" t="s">
        <v>158</v>
      </c>
      <c r="S157" s="461"/>
    </row>
    <row r="158" spans="1:19" ht="14.1" customHeight="1" x14ac:dyDescent="0.2">
      <c r="A158" s="41"/>
      <c r="B158" s="458"/>
      <c r="C158" s="455" t="s">
        <v>147</v>
      </c>
      <c r="D158" s="419" t="s">
        <v>2</v>
      </c>
      <c r="E158" s="25" t="s">
        <v>46</v>
      </c>
      <c r="F158" s="54"/>
      <c r="G158" s="54"/>
      <c r="H158" s="54"/>
      <c r="I158" s="278"/>
      <c r="J158" s="278"/>
      <c r="K158" s="278"/>
      <c r="L158" s="278"/>
      <c r="M158" s="58"/>
      <c r="N158" s="58"/>
      <c r="O158" s="58"/>
      <c r="P158" s="55"/>
      <c r="Q158" s="55"/>
      <c r="R158" s="55"/>
      <c r="S158" s="461"/>
    </row>
    <row r="159" spans="1:19" ht="14.1" customHeight="1" x14ac:dyDescent="0.2">
      <c r="A159" s="41"/>
      <c r="B159" s="458"/>
      <c r="C159" s="456"/>
      <c r="D159" s="420"/>
      <c r="E159" s="23" t="s">
        <v>47</v>
      </c>
      <c r="F159" s="56"/>
      <c r="G159" s="56"/>
      <c r="H159" s="56"/>
      <c r="I159" s="258"/>
      <c r="J159" s="258"/>
      <c r="K159" s="258"/>
      <c r="L159" s="258"/>
      <c r="M159" s="59"/>
      <c r="N159" s="59"/>
      <c r="O159" s="59"/>
      <c r="P159" s="56"/>
      <c r="Q159" s="56"/>
      <c r="R159" s="56"/>
      <c r="S159" s="461"/>
    </row>
    <row r="160" spans="1:19" ht="14.1" customHeight="1" x14ac:dyDescent="0.2">
      <c r="A160" s="41"/>
      <c r="B160" s="458"/>
      <c r="C160" s="456"/>
      <c r="D160" s="420"/>
      <c r="E160" s="37" t="s">
        <v>49</v>
      </c>
      <c r="F160" s="151" t="str">
        <f>IFERROR(F159/F158,"")</f>
        <v/>
      </c>
      <c r="G160" s="151" t="str">
        <f t="shared" ref="G160:R160" si="26">IFERROR(G159/G158,"")</f>
        <v/>
      </c>
      <c r="H160" s="151" t="str">
        <f t="shared" si="26"/>
        <v/>
      </c>
      <c r="I160" s="258"/>
      <c r="J160" s="258"/>
      <c r="K160" s="258"/>
      <c r="L160" s="258"/>
      <c r="M160" s="169" t="str">
        <f t="shared" si="26"/>
        <v/>
      </c>
      <c r="N160" s="169" t="str">
        <f t="shared" si="26"/>
        <v/>
      </c>
      <c r="O160" s="169" t="str">
        <f t="shared" si="26"/>
        <v/>
      </c>
      <c r="P160" s="151" t="str">
        <f t="shared" si="26"/>
        <v/>
      </c>
      <c r="Q160" s="151" t="str">
        <f t="shared" si="26"/>
        <v/>
      </c>
      <c r="R160" s="151" t="str">
        <f t="shared" si="26"/>
        <v/>
      </c>
      <c r="S160" s="461"/>
    </row>
    <row r="161" spans="1:20" ht="14.1" customHeight="1" x14ac:dyDescent="0.2">
      <c r="A161" s="41"/>
      <c r="B161" s="458"/>
      <c r="C161" s="456"/>
      <c r="D161" s="420"/>
      <c r="E161" s="23" t="s">
        <v>48</v>
      </c>
      <c r="F161" s="56"/>
      <c r="G161" s="56"/>
      <c r="H161" s="56"/>
      <c r="I161" s="278"/>
      <c r="J161" s="278"/>
      <c r="K161" s="278"/>
      <c r="L161" s="278"/>
      <c r="M161" s="59"/>
      <c r="N161" s="59"/>
      <c r="O161" s="59"/>
      <c r="P161" s="56"/>
      <c r="Q161" s="56"/>
      <c r="R161" s="56"/>
      <c r="S161" s="461"/>
    </row>
    <row r="162" spans="1:20" ht="14.1" customHeight="1" x14ac:dyDescent="0.2">
      <c r="A162" s="41"/>
      <c r="B162" s="458"/>
      <c r="C162" s="456"/>
      <c r="D162" s="420"/>
      <c r="E162" s="37" t="s">
        <v>50</v>
      </c>
      <c r="F162" s="151" t="str">
        <f>IFERROR(F161/F158,"")</f>
        <v/>
      </c>
      <c r="G162" s="151" t="str">
        <f t="shared" ref="G162:R162" si="27">IFERROR(G161/G158,"")</f>
        <v/>
      </c>
      <c r="H162" s="151" t="str">
        <f t="shared" si="27"/>
        <v/>
      </c>
      <c r="I162" s="258"/>
      <c r="J162" s="258"/>
      <c r="K162" s="258"/>
      <c r="L162" s="258"/>
      <c r="M162" s="169" t="str">
        <f t="shared" si="27"/>
        <v/>
      </c>
      <c r="N162" s="169" t="str">
        <f t="shared" si="27"/>
        <v/>
      </c>
      <c r="O162" s="169" t="str">
        <f t="shared" si="27"/>
        <v/>
      </c>
      <c r="P162" s="151" t="str">
        <f t="shared" si="27"/>
        <v/>
      </c>
      <c r="Q162" s="151" t="str">
        <f t="shared" si="27"/>
        <v/>
      </c>
      <c r="R162" s="151" t="str">
        <f t="shared" si="27"/>
        <v/>
      </c>
      <c r="S162" s="461"/>
    </row>
    <row r="163" spans="1:20" ht="14.1" customHeight="1" x14ac:dyDescent="0.2">
      <c r="A163" s="41"/>
      <c r="B163" s="458"/>
      <c r="C163" s="456"/>
      <c r="D163" s="420"/>
      <c r="E163" s="23" t="s">
        <v>51</v>
      </c>
      <c r="F163" s="56"/>
      <c r="G163" s="56"/>
      <c r="H163" s="56"/>
      <c r="I163" s="258"/>
      <c r="J163" s="258"/>
      <c r="K163" s="258"/>
      <c r="L163" s="258"/>
      <c r="M163" s="59"/>
      <c r="N163" s="59"/>
      <c r="O163" s="59"/>
      <c r="P163" s="56"/>
      <c r="Q163" s="56"/>
      <c r="R163" s="56"/>
      <c r="S163" s="461"/>
    </row>
    <row r="164" spans="1:20" ht="14.1" customHeight="1" thickBot="1" x14ac:dyDescent="0.25">
      <c r="A164" s="41"/>
      <c r="B164" s="458"/>
      <c r="C164" s="456"/>
      <c r="D164" s="421"/>
      <c r="E164" s="24" t="s">
        <v>52</v>
      </c>
      <c r="F164" s="152" t="str">
        <f>IFERROR(F163/F158,"")</f>
        <v/>
      </c>
      <c r="G164" s="152" t="str">
        <f t="shared" ref="G164:R164" si="28">IFERROR(G163/G158,"")</f>
        <v/>
      </c>
      <c r="H164" s="152" t="str">
        <f t="shared" si="28"/>
        <v/>
      </c>
      <c r="I164" s="258"/>
      <c r="J164" s="258"/>
      <c r="K164" s="258"/>
      <c r="L164" s="258"/>
      <c r="M164" s="159" t="str">
        <f t="shared" si="28"/>
        <v/>
      </c>
      <c r="N164" s="159" t="str">
        <f t="shared" si="28"/>
        <v/>
      </c>
      <c r="O164" s="159" t="str">
        <f t="shared" si="28"/>
        <v/>
      </c>
      <c r="P164" s="152" t="str">
        <f t="shared" si="28"/>
        <v/>
      </c>
      <c r="Q164" s="152" t="str">
        <f t="shared" si="28"/>
        <v/>
      </c>
      <c r="R164" s="152" t="str">
        <f t="shared" si="28"/>
        <v/>
      </c>
      <c r="S164" s="461"/>
    </row>
    <row r="165" spans="1:20" ht="14.1" customHeight="1" x14ac:dyDescent="0.2">
      <c r="A165" s="41"/>
      <c r="B165" s="459"/>
      <c r="C165" s="456"/>
      <c r="D165" s="422" t="s">
        <v>3</v>
      </c>
      <c r="E165" s="35" t="s">
        <v>46</v>
      </c>
      <c r="F165" s="55"/>
      <c r="G165" s="55"/>
      <c r="H165" s="55"/>
      <c r="I165" s="291"/>
      <c r="J165" s="291"/>
      <c r="K165" s="58">
        <v>4472000</v>
      </c>
      <c r="L165" s="58">
        <f>K165</f>
        <v>4472000</v>
      </c>
      <c r="M165" s="58"/>
      <c r="N165" s="58"/>
      <c r="O165" s="58"/>
      <c r="P165" s="55"/>
      <c r="Q165" s="55"/>
      <c r="R165" s="55"/>
      <c r="S165" s="461"/>
    </row>
    <row r="166" spans="1:20" ht="14.1" customHeight="1" x14ac:dyDescent="0.2">
      <c r="A166" s="41"/>
      <c r="B166" s="436" t="s">
        <v>78</v>
      </c>
      <c r="C166" s="456"/>
      <c r="D166" s="423"/>
      <c r="E166" s="23" t="s">
        <v>47</v>
      </c>
      <c r="F166" s="76"/>
      <c r="G166" s="76"/>
      <c r="H166" s="76"/>
      <c r="I166" s="285"/>
      <c r="J166" s="285"/>
      <c r="K166" s="69">
        <v>3935000</v>
      </c>
      <c r="L166" s="69">
        <f>K166</f>
        <v>3935000</v>
      </c>
      <c r="M166" s="69"/>
      <c r="N166" s="69"/>
      <c r="O166" s="69"/>
      <c r="P166" s="76"/>
      <c r="Q166" s="76"/>
      <c r="R166" s="76"/>
      <c r="S166" s="461"/>
    </row>
    <row r="167" spans="1:20" ht="14.1" customHeight="1" x14ac:dyDescent="0.2">
      <c r="A167" s="41"/>
      <c r="B167" s="437"/>
      <c r="C167" s="456"/>
      <c r="D167" s="423"/>
      <c r="E167" s="37" t="s">
        <v>49</v>
      </c>
      <c r="F167" s="151" t="str">
        <f>IFERROR(F166/F165,"")</f>
        <v/>
      </c>
      <c r="G167" s="151" t="str">
        <f t="shared" ref="G167:R167" si="29">IFERROR(G166/G165,"")</f>
        <v/>
      </c>
      <c r="H167" s="151" t="str">
        <f t="shared" si="29"/>
        <v/>
      </c>
      <c r="I167" s="290"/>
      <c r="J167" s="290"/>
      <c r="K167" s="205">
        <f t="shared" si="29"/>
        <v>0.87991949910554557</v>
      </c>
      <c r="L167" s="169">
        <f t="shared" si="29"/>
        <v>0.87991949910554557</v>
      </c>
      <c r="M167" s="169" t="str">
        <f t="shared" si="29"/>
        <v/>
      </c>
      <c r="N167" s="169" t="str">
        <f t="shared" si="29"/>
        <v/>
      </c>
      <c r="O167" s="169" t="str">
        <f t="shared" si="29"/>
        <v/>
      </c>
      <c r="P167" s="151" t="str">
        <f t="shared" si="29"/>
        <v/>
      </c>
      <c r="Q167" s="151" t="str">
        <f t="shared" si="29"/>
        <v/>
      </c>
      <c r="R167" s="151" t="str">
        <f t="shared" si="29"/>
        <v/>
      </c>
      <c r="S167" s="461"/>
    </row>
    <row r="168" spans="1:20" ht="14.1" customHeight="1" x14ac:dyDescent="0.2">
      <c r="A168" s="41"/>
      <c r="B168" s="438">
        <v>0.2</v>
      </c>
      <c r="C168" s="456"/>
      <c r="D168" s="423"/>
      <c r="E168" s="23" t="s">
        <v>48</v>
      </c>
      <c r="F168" s="76"/>
      <c r="G168" s="76"/>
      <c r="H168" s="76"/>
      <c r="I168" s="292"/>
      <c r="J168" s="292"/>
      <c r="K168" s="69">
        <v>3935000</v>
      </c>
      <c r="L168" s="69">
        <f>K168</f>
        <v>3935000</v>
      </c>
      <c r="M168" s="69"/>
      <c r="N168" s="69"/>
      <c r="O168" s="69"/>
      <c r="P168" s="76"/>
      <c r="Q168" s="76"/>
      <c r="R168" s="76"/>
      <c r="S168" s="461"/>
    </row>
    <row r="169" spans="1:20" ht="14.1" customHeight="1" x14ac:dyDescent="0.2">
      <c r="A169" s="41"/>
      <c r="B169" s="438"/>
      <c r="C169" s="456"/>
      <c r="D169" s="423"/>
      <c r="E169" s="37" t="s">
        <v>50</v>
      </c>
      <c r="F169" s="151" t="str">
        <f>IFERROR(F168/F165,"")</f>
        <v/>
      </c>
      <c r="G169" s="151" t="str">
        <f t="shared" ref="G169:R169" si="30">IFERROR(G168/G165,"")</f>
        <v/>
      </c>
      <c r="H169" s="151" t="str">
        <f t="shared" si="30"/>
        <v/>
      </c>
      <c r="I169" s="285"/>
      <c r="J169" s="285"/>
      <c r="K169" s="205">
        <f t="shared" si="30"/>
        <v>0.87991949910554557</v>
      </c>
      <c r="L169" s="169">
        <f t="shared" si="30"/>
        <v>0.87991949910554557</v>
      </c>
      <c r="M169" s="169" t="str">
        <f t="shared" si="30"/>
        <v/>
      </c>
      <c r="N169" s="169" t="str">
        <f t="shared" si="30"/>
        <v/>
      </c>
      <c r="O169" s="169" t="str">
        <f t="shared" si="30"/>
        <v/>
      </c>
      <c r="P169" s="151" t="str">
        <f t="shared" si="30"/>
        <v/>
      </c>
      <c r="Q169" s="151" t="str">
        <f t="shared" si="30"/>
        <v/>
      </c>
      <c r="R169" s="151" t="str">
        <f t="shared" si="30"/>
        <v/>
      </c>
      <c r="S169" s="461"/>
    </row>
    <row r="170" spans="1:20" ht="14.1" customHeight="1" x14ac:dyDescent="0.2">
      <c r="A170" s="41"/>
      <c r="B170" s="438"/>
      <c r="C170" s="456"/>
      <c r="D170" s="423"/>
      <c r="E170" s="23" t="s">
        <v>51</v>
      </c>
      <c r="F170" s="76"/>
      <c r="G170" s="76"/>
      <c r="H170" s="76"/>
      <c r="I170" s="285"/>
      <c r="J170" s="285"/>
      <c r="K170" s="69">
        <v>1087000</v>
      </c>
      <c r="L170" s="69">
        <f>K170</f>
        <v>1087000</v>
      </c>
      <c r="M170" s="69">
        <f>L170</f>
        <v>1087000</v>
      </c>
      <c r="N170" s="69">
        <f>M170</f>
        <v>1087000</v>
      </c>
      <c r="O170" s="69">
        <f>N170</f>
        <v>1087000</v>
      </c>
      <c r="P170" s="76"/>
      <c r="Q170" s="76"/>
      <c r="R170" s="76"/>
      <c r="S170" s="461"/>
    </row>
    <row r="171" spans="1:20" ht="14.1" customHeight="1" thickBot="1" x14ac:dyDescent="0.25">
      <c r="A171" s="41"/>
      <c r="B171" s="438"/>
      <c r="C171" s="456"/>
      <c r="D171" s="424"/>
      <c r="E171" s="24" t="s">
        <v>52</v>
      </c>
      <c r="F171" s="152" t="str">
        <f>IFERROR(F170/F165,"")</f>
        <v/>
      </c>
      <c r="G171" s="152" t="str">
        <f t="shared" ref="G171:R171" si="31">IFERROR(G170/G165,"")</f>
        <v/>
      </c>
      <c r="H171" s="152" t="str">
        <f t="shared" si="31"/>
        <v/>
      </c>
      <c r="I171" s="290"/>
      <c r="J171" s="290"/>
      <c r="K171" s="203">
        <f t="shared" si="31"/>
        <v>0.24306797853309481</v>
      </c>
      <c r="L171" s="159">
        <f t="shared" si="31"/>
        <v>0.24306797853309481</v>
      </c>
      <c r="M171" s="159" t="str">
        <f t="shared" si="31"/>
        <v/>
      </c>
      <c r="N171" s="159" t="str">
        <f t="shared" si="31"/>
        <v/>
      </c>
      <c r="O171" s="159" t="str">
        <f t="shared" si="31"/>
        <v/>
      </c>
      <c r="P171" s="152" t="str">
        <f t="shared" si="31"/>
        <v/>
      </c>
      <c r="Q171" s="152" t="str">
        <f t="shared" si="31"/>
        <v/>
      </c>
      <c r="R171" s="152" t="str">
        <f t="shared" si="31"/>
        <v/>
      </c>
      <c r="S171" s="461"/>
    </row>
    <row r="172" spans="1:20" ht="14.1" customHeight="1" x14ac:dyDescent="0.2">
      <c r="A172" s="41"/>
      <c r="B172" s="438"/>
      <c r="C172" s="456"/>
      <c r="D172" s="408" t="s">
        <v>4</v>
      </c>
      <c r="E172" s="409"/>
      <c r="F172" s="409"/>
      <c r="G172" s="409"/>
      <c r="H172" s="409"/>
      <c r="I172" s="409"/>
      <c r="J172" s="409"/>
      <c r="K172" s="409"/>
      <c r="L172" s="409"/>
      <c r="M172" s="409"/>
      <c r="N172" s="409"/>
      <c r="O172" s="409"/>
      <c r="P172" s="410"/>
      <c r="Q172" s="410"/>
      <c r="R172" s="411"/>
      <c r="S172" s="461"/>
    </row>
    <row r="173" spans="1:20" ht="14.1" customHeight="1" thickBot="1" x14ac:dyDescent="0.25">
      <c r="A173" s="41"/>
      <c r="B173" s="439"/>
      <c r="C173" s="457"/>
      <c r="D173" s="440" t="s">
        <v>112</v>
      </c>
      <c r="E173" s="441"/>
      <c r="F173" s="441"/>
      <c r="G173" s="441"/>
      <c r="H173" s="441"/>
      <c r="I173" s="441"/>
      <c r="J173" s="441"/>
      <c r="K173" s="441"/>
      <c r="L173" s="441"/>
      <c r="M173" s="441"/>
      <c r="N173" s="441"/>
      <c r="O173" s="441"/>
      <c r="P173" s="442"/>
      <c r="Q173" s="442"/>
      <c r="R173" s="443"/>
      <c r="S173" s="462"/>
    </row>
    <row r="174" spans="1:20" ht="24.75" customHeight="1" thickBot="1" x14ac:dyDescent="0.25">
      <c r="B174" s="444"/>
      <c r="C174" s="444"/>
      <c r="D174" s="444"/>
      <c r="E174" s="444"/>
      <c r="F174" s="444"/>
      <c r="G174" s="444"/>
      <c r="H174" s="444"/>
      <c r="I174" s="444"/>
      <c r="J174" s="444"/>
      <c r="K174" s="444"/>
      <c r="L174" s="444"/>
      <c r="M174" s="444"/>
      <c r="N174" s="444"/>
      <c r="O174" s="444"/>
      <c r="P174" s="444"/>
      <c r="Q174" s="444"/>
      <c r="R174" s="444"/>
      <c r="S174" s="444"/>
    </row>
    <row r="175" spans="1:20" ht="14.1" customHeight="1" x14ac:dyDescent="0.2">
      <c r="A175" s="41"/>
      <c r="B175" s="445" t="s">
        <v>43</v>
      </c>
      <c r="C175" s="448" t="s">
        <v>136</v>
      </c>
      <c r="D175" s="130"/>
      <c r="E175" s="131"/>
      <c r="F175" s="255">
        <v>2008</v>
      </c>
      <c r="G175" s="255">
        <v>2009</v>
      </c>
      <c r="H175" s="255" t="s">
        <v>148</v>
      </c>
      <c r="I175" s="190" t="s">
        <v>149</v>
      </c>
      <c r="J175" s="190" t="s">
        <v>150</v>
      </c>
      <c r="K175" s="191" t="s">
        <v>151</v>
      </c>
      <c r="L175" s="192" t="s">
        <v>152</v>
      </c>
      <c r="M175" s="190" t="s">
        <v>153</v>
      </c>
      <c r="N175" s="190" t="s">
        <v>154</v>
      </c>
      <c r="O175" s="191" t="s">
        <v>155</v>
      </c>
      <c r="P175" s="343" t="s">
        <v>156</v>
      </c>
      <c r="Q175" s="343" t="s">
        <v>157</v>
      </c>
      <c r="R175" s="343" t="s">
        <v>158</v>
      </c>
      <c r="S175" s="134"/>
      <c r="T175" s="40"/>
    </row>
    <row r="176" spans="1:20" ht="14.1" customHeight="1" x14ac:dyDescent="0.2">
      <c r="A176" s="41"/>
      <c r="B176" s="446"/>
      <c r="C176" s="449"/>
      <c r="D176" s="451" t="s">
        <v>36</v>
      </c>
      <c r="E176" s="452"/>
      <c r="F176" s="280"/>
      <c r="G176" s="280"/>
      <c r="H176" s="280"/>
      <c r="I176" s="262">
        <v>10722000</v>
      </c>
      <c r="J176" s="262">
        <v>10722000</v>
      </c>
      <c r="K176" s="262">
        <v>10722000</v>
      </c>
      <c r="L176" s="262">
        <v>10722000</v>
      </c>
      <c r="M176" s="262">
        <v>6021766</v>
      </c>
      <c r="N176" s="273"/>
      <c r="O176" s="273"/>
      <c r="P176" s="352"/>
      <c r="Q176" s="352"/>
      <c r="R176" s="353"/>
      <c r="S176" s="68"/>
      <c r="T176" s="40"/>
    </row>
    <row r="177" spans="1:20" ht="14.1" customHeight="1" x14ac:dyDescent="0.2">
      <c r="A177" s="41"/>
      <c r="B177" s="446"/>
      <c r="C177" s="449"/>
      <c r="D177" s="453" t="s">
        <v>37</v>
      </c>
      <c r="E177" s="454"/>
      <c r="F177" s="280"/>
      <c r="G177" s="280"/>
      <c r="H177" s="280"/>
      <c r="I177" s="263">
        <v>0</v>
      </c>
      <c r="J177" s="263">
        <v>0</v>
      </c>
      <c r="K177" s="263">
        <v>0</v>
      </c>
      <c r="L177" s="263">
        <v>0</v>
      </c>
      <c r="M177" s="263">
        <v>0</v>
      </c>
      <c r="N177" s="274"/>
      <c r="O177" s="274"/>
      <c r="P177" s="354"/>
      <c r="Q177" s="354"/>
      <c r="R177" s="353"/>
      <c r="S177" s="68"/>
      <c r="T177" s="40"/>
    </row>
    <row r="178" spans="1:20" ht="14.1" customHeight="1" x14ac:dyDescent="0.2">
      <c r="A178" s="41"/>
      <c r="B178" s="446"/>
      <c r="C178" s="449"/>
      <c r="D178" s="401" t="s">
        <v>38</v>
      </c>
      <c r="E178" s="402"/>
      <c r="F178" s="280"/>
      <c r="G178" s="280"/>
      <c r="H178" s="280"/>
      <c r="I178" s="262">
        <v>0</v>
      </c>
      <c r="J178" s="262">
        <v>0</v>
      </c>
      <c r="K178" s="262">
        <v>0</v>
      </c>
      <c r="L178" s="262">
        <v>0</v>
      </c>
      <c r="M178" s="262">
        <v>0</v>
      </c>
      <c r="N178" s="272"/>
      <c r="O178" s="272"/>
      <c r="P178" s="354"/>
      <c r="Q178" s="354"/>
      <c r="R178" s="353"/>
      <c r="S178" s="68"/>
      <c r="T178" s="40"/>
    </row>
    <row r="179" spans="1:20" ht="14.1" customHeight="1" x14ac:dyDescent="0.2">
      <c r="A179" s="41"/>
      <c r="B179" s="446"/>
      <c r="C179" s="449"/>
      <c r="D179" s="399" t="s">
        <v>39</v>
      </c>
      <c r="E179" s="400"/>
      <c r="F179" s="280"/>
      <c r="G179" s="280"/>
      <c r="H179" s="280"/>
      <c r="I179" s="263">
        <v>0</v>
      </c>
      <c r="J179" s="263">
        <v>0</v>
      </c>
      <c r="K179" s="263">
        <v>0</v>
      </c>
      <c r="L179" s="263">
        <v>0</v>
      </c>
      <c r="M179" s="263">
        <v>0</v>
      </c>
      <c r="N179" s="274"/>
      <c r="O179" s="274"/>
      <c r="P179" s="354"/>
      <c r="Q179" s="354"/>
      <c r="R179" s="353"/>
      <c r="S179" s="68"/>
    </row>
    <row r="180" spans="1:20" ht="14.1" customHeight="1" x14ac:dyDescent="0.2">
      <c r="A180" s="41"/>
      <c r="B180" s="446"/>
      <c r="C180" s="449"/>
      <c r="D180" s="401" t="s">
        <v>40</v>
      </c>
      <c r="E180" s="402"/>
      <c r="F180" s="280"/>
      <c r="G180" s="280"/>
      <c r="H180" s="280"/>
      <c r="I180" s="262">
        <v>0</v>
      </c>
      <c r="J180" s="262">
        <v>0</v>
      </c>
      <c r="K180" s="262">
        <v>0</v>
      </c>
      <c r="L180" s="262">
        <v>0</v>
      </c>
      <c r="M180" s="262">
        <v>0</v>
      </c>
      <c r="N180" s="272"/>
      <c r="O180" s="272"/>
      <c r="P180" s="354"/>
      <c r="Q180" s="354"/>
      <c r="R180" s="353"/>
      <c r="S180" s="68"/>
    </row>
    <row r="181" spans="1:20" ht="14.1" customHeight="1" x14ac:dyDescent="0.2">
      <c r="A181" s="41"/>
      <c r="B181" s="446"/>
      <c r="C181" s="449"/>
      <c r="D181" s="399" t="s">
        <v>41</v>
      </c>
      <c r="E181" s="400"/>
      <c r="F181" s="280"/>
      <c r="G181" s="280"/>
      <c r="H181" s="280"/>
      <c r="I181" s="263">
        <v>0</v>
      </c>
      <c r="J181" s="263">
        <v>0</v>
      </c>
      <c r="K181" s="263">
        <v>0</v>
      </c>
      <c r="L181" s="263">
        <v>0</v>
      </c>
      <c r="M181" s="263">
        <v>0</v>
      </c>
      <c r="N181" s="274"/>
      <c r="O181" s="274"/>
      <c r="P181" s="354"/>
      <c r="Q181" s="354"/>
      <c r="R181" s="353"/>
      <c r="S181" s="68"/>
    </row>
    <row r="182" spans="1:20" ht="14.1" customHeight="1" x14ac:dyDescent="0.2">
      <c r="A182" s="41"/>
      <c r="B182" s="446"/>
      <c r="C182" s="449"/>
      <c r="D182" s="403" t="s">
        <v>45</v>
      </c>
      <c r="E182" s="404"/>
      <c r="F182" s="280"/>
      <c r="G182" s="280"/>
      <c r="H182" s="280"/>
      <c r="I182" s="262">
        <v>0</v>
      </c>
      <c r="J182" s="262">
        <v>0</v>
      </c>
      <c r="K182" s="262">
        <v>0</v>
      </c>
      <c r="L182" s="262">
        <v>0</v>
      </c>
      <c r="M182" s="262">
        <v>0</v>
      </c>
      <c r="N182" s="272"/>
      <c r="O182" s="272"/>
      <c r="P182" s="354"/>
      <c r="Q182" s="354"/>
      <c r="R182" s="353"/>
      <c r="S182" s="68"/>
    </row>
    <row r="183" spans="1:20" ht="14.1" customHeight="1" x14ac:dyDescent="0.2">
      <c r="A183" s="41"/>
      <c r="B183" s="446"/>
      <c r="C183" s="449"/>
      <c r="D183" s="399" t="s">
        <v>67</v>
      </c>
      <c r="E183" s="400"/>
      <c r="F183" s="280"/>
      <c r="G183" s="280"/>
      <c r="H183" s="280"/>
      <c r="I183" s="263">
        <v>0</v>
      </c>
      <c r="J183" s="263">
        <v>0</v>
      </c>
      <c r="K183" s="263">
        <v>0</v>
      </c>
      <c r="L183" s="263">
        <v>0</v>
      </c>
      <c r="M183" s="263">
        <v>0</v>
      </c>
      <c r="N183" s="274"/>
      <c r="O183" s="274"/>
      <c r="P183" s="354"/>
      <c r="Q183" s="354"/>
      <c r="R183" s="353"/>
      <c r="S183" s="68"/>
    </row>
    <row r="184" spans="1:20" ht="14.1" customHeight="1" x14ac:dyDescent="0.2">
      <c r="A184" s="41"/>
      <c r="B184" s="446"/>
      <c r="C184" s="449"/>
      <c r="D184" s="401" t="s">
        <v>68</v>
      </c>
      <c r="E184" s="402"/>
      <c r="F184" s="280"/>
      <c r="G184" s="280"/>
      <c r="H184" s="280"/>
      <c r="I184" s="262">
        <v>0</v>
      </c>
      <c r="J184" s="262">
        <v>0</v>
      </c>
      <c r="K184" s="262">
        <v>0</v>
      </c>
      <c r="L184" s="262">
        <v>0</v>
      </c>
      <c r="M184" s="262">
        <v>0</v>
      </c>
      <c r="N184" s="272"/>
      <c r="O184" s="272"/>
      <c r="P184" s="354"/>
      <c r="Q184" s="354"/>
      <c r="R184" s="353"/>
      <c r="S184" s="68"/>
    </row>
    <row r="185" spans="1:20" ht="14.1" customHeight="1" x14ac:dyDescent="0.2">
      <c r="A185" s="41"/>
      <c r="B185" s="446"/>
      <c r="C185" s="449"/>
      <c r="D185" s="399" t="s">
        <v>69</v>
      </c>
      <c r="E185" s="400"/>
      <c r="F185" s="280"/>
      <c r="G185" s="280"/>
      <c r="H185" s="280"/>
      <c r="I185" s="263">
        <v>0</v>
      </c>
      <c r="J185" s="263">
        <v>0</v>
      </c>
      <c r="K185" s="263">
        <v>0</v>
      </c>
      <c r="L185" s="263">
        <v>0</v>
      </c>
      <c r="M185" s="263">
        <v>0</v>
      </c>
      <c r="N185" s="274"/>
      <c r="O185" s="274"/>
      <c r="P185" s="354"/>
      <c r="Q185" s="354"/>
      <c r="R185" s="353"/>
      <c r="S185" s="68"/>
    </row>
    <row r="186" spans="1:20" ht="14.1" customHeight="1" x14ac:dyDescent="0.2">
      <c r="A186" s="41"/>
      <c r="B186" s="446"/>
      <c r="C186" s="449"/>
      <c r="D186" s="463" t="s">
        <v>44</v>
      </c>
      <c r="E186" s="404"/>
      <c r="F186" s="280"/>
      <c r="G186" s="280"/>
      <c r="H186" s="280"/>
      <c r="I186" s="262">
        <v>0</v>
      </c>
      <c r="J186" s="262">
        <v>0</v>
      </c>
      <c r="K186" s="262">
        <v>0</v>
      </c>
      <c r="L186" s="262">
        <v>0</v>
      </c>
      <c r="M186" s="262">
        <v>0</v>
      </c>
      <c r="N186" s="272"/>
      <c r="O186" s="272"/>
      <c r="P186" s="354"/>
      <c r="Q186" s="354"/>
      <c r="R186" s="353"/>
      <c r="S186" s="68"/>
    </row>
    <row r="187" spans="1:20" ht="14.1" customHeight="1" thickBot="1" x14ac:dyDescent="0.25">
      <c r="A187" s="41"/>
      <c r="B187" s="447"/>
      <c r="C187" s="450"/>
      <c r="D187" s="395" t="s">
        <v>42</v>
      </c>
      <c r="E187" s="396"/>
      <c r="F187" s="281"/>
      <c r="G187" s="281"/>
      <c r="H187" s="281"/>
      <c r="I187" s="264">
        <f t="shared" ref="I187:O187" si="32">SUM(I176:I186)</f>
        <v>10722000</v>
      </c>
      <c r="J187" s="264">
        <f t="shared" si="32"/>
        <v>10722000</v>
      </c>
      <c r="K187" s="264">
        <f t="shared" si="32"/>
        <v>10722000</v>
      </c>
      <c r="L187" s="264">
        <f t="shared" ref="L187" si="33">SUM(L176:L186)</f>
        <v>10722000</v>
      </c>
      <c r="M187" s="264">
        <f t="shared" si="32"/>
        <v>6021766</v>
      </c>
      <c r="N187" s="264">
        <f t="shared" si="32"/>
        <v>0</v>
      </c>
      <c r="O187" s="264">
        <f t="shared" si="32"/>
        <v>0</v>
      </c>
      <c r="P187" s="281"/>
      <c r="Q187" s="281"/>
      <c r="R187" s="392"/>
      <c r="S187" s="393"/>
    </row>
    <row r="188" spans="1:20" ht="24.75" customHeight="1" x14ac:dyDescent="0.2"/>
    <row r="295" spans="2:18" x14ac:dyDescent="0.2">
      <c r="B295" s="193"/>
      <c r="C295" s="194"/>
      <c r="D295" s="193"/>
      <c r="E295" s="193"/>
      <c r="F295" s="195"/>
      <c r="G295" s="195"/>
      <c r="H295" s="195"/>
      <c r="I295" s="195"/>
      <c r="J295" s="195"/>
      <c r="K295" s="195"/>
      <c r="L295" s="195"/>
      <c r="M295" s="195"/>
      <c r="N295" s="195"/>
      <c r="O295" s="195"/>
      <c r="P295" s="195"/>
      <c r="Q295" s="195"/>
      <c r="R295" s="195"/>
    </row>
    <row r="296" spans="2:18" x14ac:dyDescent="0.2">
      <c r="B296" s="193"/>
      <c r="C296" s="194"/>
      <c r="D296" s="193"/>
      <c r="E296" s="193"/>
      <c r="F296" s="196">
        <f t="shared" ref="F296:R297" si="34">F14</f>
        <v>2008</v>
      </c>
      <c r="G296" s="196">
        <f t="shared" si="34"/>
        <v>2009</v>
      </c>
      <c r="H296" s="196" t="str">
        <f t="shared" si="34"/>
        <v>2010</v>
      </c>
      <c r="I296" s="196" t="str">
        <f t="shared" si="34"/>
        <v>2011</v>
      </c>
      <c r="J296" s="196" t="str">
        <f t="shared" si="34"/>
        <v>2012</v>
      </c>
      <c r="K296" s="196" t="str">
        <f t="shared" si="34"/>
        <v>2013</v>
      </c>
      <c r="L296" s="196" t="str">
        <f t="shared" si="34"/>
        <v>2014</v>
      </c>
      <c r="M296" s="196" t="str">
        <f t="shared" si="34"/>
        <v>2015</v>
      </c>
      <c r="N296" s="196" t="str">
        <f t="shared" si="34"/>
        <v>2016</v>
      </c>
      <c r="O296" s="196" t="str">
        <f t="shared" si="34"/>
        <v>2017</v>
      </c>
      <c r="P296" s="196" t="str">
        <f t="shared" si="34"/>
        <v>2018</v>
      </c>
      <c r="Q296" s="196" t="str">
        <f t="shared" si="34"/>
        <v>2019</v>
      </c>
      <c r="R296" s="196" t="str">
        <f t="shared" si="34"/>
        <v>2020</v>
      </c>
    </row>
    <row r="297" spans="2:18" x14ac:dyDescent="0.2">
      <c r="B297" s="193"/>
      <c r="C297" s="194" t="s">
        <v>137</v>
      </c>
      <c r="D297" s="193"/>
      <c r="E297" s="193" t="str">
        <f>D15</f>
        <v>Planned</v>
      </c>
      <c r="F297" s="197">
        <f t="shared" si="34"/>
        <v>0</v>
      </c>
      <c r="G297" s="197">
        <f t="shared" si="34"/>
        <v>0</v>
      </c>
      <c r="H297" s="197">
        <f t="shared" si="34"/>
        <v>0</v>
      </c>
      <c r="I297" s="197">
        <f t="shared" si="34"/>
        <v>0</v>
      </c>
      <c r="J297" s="197">
        <f t="shared" si="34"/>
        <v>0</v>
      </c>
      <c r="K297" s="197">
        <f t="shared" si="34"/>
        <v>0</v>
      </c>
      <c r="L297" s="197">
        <f t="shared" si="34"/>
        <v>7500000</v>
      </c>
      <c r="M297" s="197">
        <f t="shared" si="34"/>
        <v>15000000</v>
      </c>
      <c r="N297" s="197">
        <f t="shared" si="34"/>
        <v>20000000</v>
      </c>
      <c r="O297" s="197">
        <f t="shared" si="34"/>
        <v>20000000</v>
      </c>
      <c r="P297" s="197">
        <f t="shared" si="34"/>
        <v>20000000</v>
      </c>
      <c r="Q297" s="197">
        <f t="shared" si="34"/>
        <v>20000000</v>
      </c>
      <c r="R297" s="197">
        <f t="shared" si="34"/>
        <v>20000000</v>
      </c>
    </row>
    <row r="298" spans="2:18" x14ac:dyDescent="0.2">
      <c r="B298" s="193"/>
      <c r="C298" s="194"/>
      <c r="D298" s="193"/>
      <c r="E298" s="193" t="str">
        <f>D18</f>
        <v>Achieved</v>
      </c>
      <c r="F298" s="197">
        <f t="shared" ref="F298:R298" si="35">F18</f>
        <v>0</v>
      </c>
      <c r="G298" s="197">
        <f t="shared" si="35"/>
        <v>0</v>
      </c>
      <c r="H298" s="197">
        <f t="shared" si="35"/>
        <v>0</v>
      </c>
      <c r="I298" s="197">
        <f t="shared" si="35"/>
        <v>0</v>
      </c>
      <c r="J298" s="197">
        <f t="shared" si="35"/>
        <v>0</v>
      </c>
      <c r="K298" s="197">
        <f t="shared" si="35"/>
        <v>224000</v>
      </c>
      <c r="L298" s="197">
        <f t="shared" si="35"/>
        <v>0</v>
      </c>
      <c r="M298" s="197">
        <f t="shared" si="35"/>
        <v>0</v>
      </c>
      <c r="N298" s="197">
        <f t="shared" si="35"/>
        <v>0</v>
      </c>
      <c r="O298" s="197">
        <f t="shared" si="35"/>
        <v>0</v>
      </c>
      <c r="P298" s="197">
        <f t="shared" si="35"/>
        <v>0</v>
      </c>
      <c r="Q298" s="197">
        <f t="shared" si="35"/>
        <v>0</v>
      </c>
      <c r="R298" s="197">
        <f t="shared" si="35"/>
        <v>0</v>
      </c>
    </row>
    <row r="299" spans="2:18" x14ac:dyDescent="0.2">
      <c r="B299" s="193"/>
      <c r="C299" s="194"/>
      <c r="D299" s="193"/>
      <c r="E299" s="193"/>
      <c r="F299" s="195"/>
      <c r="G299" s="195"/>
      <c r="H299" s="195"/>
      <c r="I299" s="195"/>
      <c r="J299" s="195"/>
      <c r="K299" s="195"/>
      <c r="L299" s="195"/>
      <c r="M299" s="195"/>
      <c r="N299" s="195"/>
      <c r="O299" s="195"/>
      <c r="P299" s="195"/>
      <c r="Q299" s="195"/>
      <c r="R299" s="195"/>
    </row>
    <row r="300" spans="2:18" x14ac:dyDescent="0.2">
      <c r="B300" s="193"/>
      <c r="C300" s="194"/>
      <c r="D300" s="193"/>
      <c r="E300" s="193"/>
      <c r="F300" s="196">
        <f t="shared" ref="F300:R300" si="36">F14</f>
        <v>2008</v>
      </c>
      <c r="G300" s="196">
        <f t="shared" si="36"/>
        <v>2009</v>
      </c>
      <c r="H300" s="196" t="str">
        <f t="shared" si="36"/>
        <v>2010</v>
      </c>
      <c r="I300" s="196" t="str">
        <f t="shared" si="36"/>
        <v>2011</v>
      </c>
      <c r="J300" s="196" t="str">
        <f t="shared" si="36"/>
        <v>2012</v>
      </c>
      <c r="K300" s="196" t="str">
        <f t="shared" si="36"/>
        <v>2013</v>
      </c>
      <c r="L300" s="196" t="str">
        <f t="shared" si="36"/>
        <v>2014</v>
      </c>
      <c r="M300" s="196" t="str">
        <f t="shared" si="36"/>
        <v>2015</v>
      </c>
      <c r="N300" s="196" t="str">
        <f t="shared" si="36"/>
        <v>2016</v>
      </c>
      <c r="O300" s="196" t="str">
        <f t="shared" si="36"/>
        <v>2017</v>
      </c>
      <c r="P300" s="196" t="str">
        <f t="shared" si="36"/>
        <v>2018</v>
      </c>
      <c r="Q300" s="196" t="str">
        <f t="shared" si="36"/>
        <v>2019</v>
      </c>
      <c r="R300" s="196" t="str">
        <f t="shared" si="36"/>
        <v>2020</v>
      </c>
    </row>
    <row r="301" spans="2:18" x14ac:dyDescent="0.2">
      <c r="B301" s="193"/>
      <c r="C301" s="194" t="s">
        <v>138</v>
      </c>
      <c r="D301" s="193"/>
      <c r="E301" s="193" t="str">
        <f>D15</f>
        <v>Planned</v>
      </c>
      <c r="F301" s="197">
        <f t="shared" ref="F301:R301" si="37">F16</f>
        <v>0</v>
      </c>
      <c r="G301" s="197">
        <f t="shared" si="37"/>
        <v>0</v>
      </c>
      <c r="H301" s="197">
        <f t="shared" si="37"/>
        <v>0</v>
      </c>
      <c r="I301" s="197">
        <f t="shared" si="37"/>
        <v>0</v>
      </c>
      <c r="J301" s="197">
        <f t="shared" si="37"/>
        <v>0</v>
      </c>
      <c r="K301" s="197">
        <f t="shared" si="37"/>
        <v>0</v>
      </c>
      <c r="L301" s="197">
        <f t="shared" si="37"/>
        <v>240000</v>
      </c>
      <c r="M301" s="197">
        <f t="shared" si="37"/>
        <v>370000</v>
      </c>
      <c r="N301" s="197">
        <f t="shared" si="37"/>
        <v>500000</v>
      </c>
      <c r="O301" s="197">
        <f t="shared" si="37"/>
        <v>635000</v>
      </c>
      <c r="P301" s="197">
        <f t="shared" si="37"/>
        <v>0</v>
      </c>
      <c r="Q301" s="197">
        <f t="shared" si="37"/>
        <v>0</v>
      </c>
      <c r="R301" s="197">
        <f t="shared" si="37"/>
        <v>0</v>
      </c>
    </row>
    <row r="302" spans="2:18" x14ac:dyDescent="0.2">
      <c r="B302" s="193"/>
      <c r="C302" s="194"/>
      <c r="D302" s="193"/>
      <c r="E302" s="193" t="str">
        <f>D18</f>
        <v>Achieved</v>
      </c>
      <c r="F302" s="197">
        <f t="shared" ref="F302:R302" si="38">F19</f>
        <v>0</v>
      </c>
      <c r="G302" s="197">
        <f t="shared" si="38"/>
        <v>0</v>
      </c>
      <c r="H302" s="197">
        <f t="shared" si="38"/>
        <v>0</v>
      </c>
      <c r="I302" s="197">
        <f t="shared" si="38"/>
        <v>0</v>
      </c>
      <c r="J302" s="197">
        <f t="shared" si="38"/>
        <v>0</v>
      </c>
      <c r="K302" s="197">
        <f t="shared" si="38"/>
        <v>120000</v>
      </c>
      <c r="L302" s="197">
        <f t="shared" si="38"/>
        <v>0</v>
      </c>
      <c r="M302" s="197">
        <f t="shared" si="38"/>
        <v>0</v>
      </c>
      <c r="N302" s="197">
        <f t="shared" si="38"/>
        <v>0</v>
      </c>
      <c r="O302" s="197">
        <f t="shared" si="38"/>
        <v>0</v>
      </c>
      <c r="P302" s="197">
        <f t="shared" si="38"/>
        <v>0</v>
      </c>
      <c r="Q302" s="197">
        <f t="shared" si="38"/>
        <v>0</v>
      </c>
      <c r="R302" s="197">
        <f t="shared" si="38"/>
        <v>0</v>
      </c>
    </row>
    <row r="303" spans="2:18" x14ac:dyDescent="0.2">
      <c r="B303" s="193"/>
      <c r="C303" s="194"/>
      <c r="D303" s="193"/>
      <c r="E303" s="193"/>
      <c r="F303" s="195"/>
      <c r="G303" s="195"/>
      <c r="H303" s="195"/>
      <c r="I303" s="195"/>
      <c r="J303" s="195"/>
      <c r="K303" s="195"/>
      <c r="L303" s="195"/>
      <c r="M303" s="195"/>
      <c r="N303" s="195"/>
      <c r="O303" s="195"/>
      <c r="P303" s="195"/>
      <c r="Q303" s="195"/>
      <c r="R303" s="195"/>
    </row>
    <row r="304" spans="2:18" x14ac:dyDescent="0.2">
      <c r="B304" s="193"/>
      <c r="C304" s="194"/>
      <c r="D304" s="193"/>
      <c r="E304" s="193"/>
      <c r="F304" s="196">
        <f t="shared" ref="F304:R304" si="39">F14</f>
        <v>2008</v>
      </c>
      <c r="G304" s="196">
        <f t="shared" si="39"/>
        <v>2009</v>
      </c>
      <c r="H304" s="196" t="str">
        <f t="shared" si="39"/>
        <v>2010</v>
      </c>
      <c r="I304" s="196" t="str">
        <f t="shared" si="39"/>
        <v>2011</v>
      </c>
      <c r="J304" s="196" t="str">
        <f t="shared" si="39"/>
        <v>2012</v>
      </c>
      <c r="K304" s="196" t="str">
        <f t="shared" si="39"/>
        <v>2013</v>
      </c>
      <c r="L304" s="196" t="str">
        <f t="shared" si="39"/>
        <v>2014</v>
      </c>
      <c r="M304" s="196" t="str">
        <f t="shared" si="39"/>
        <v>2015</v>
      </c>
      <c r="N304" s="196" t="str">
        <f t="shared" si="39"/>
        <v>2016</v>
      </c>
      <c r="O304" s="196" t="str">
        <f t="shared" si="39"/>
        <v>2017</v>
      </c>
      <c r="P304" s="196" t="str">
        <f t="shared" si="39"/>
        <v>2018</v>
      </c>
      <c r="Q304" s="196" t="str">
        <f t="shared" si="39"/>
        <v>2019</v>
      </c>
      <c r="R304" s="196" t="str">
        <f t="shared" si="39"/>
        <v>2020</v>
      </c>
    </row>
    <row r="305" spans="2:18" x14ac:dyDescent="0.2">
      <c r="B305" s="193"/>
      <c r="C305" s="194" t="s">
        <v>139</v>
      </c>
      <c r="D305" s="193"/>
      <c r="E305" s="193" t="str">
        <f>D15</f>
        <v>Planned</v>
      </c>
      <c r="F305" s="198">
        <f t="shared" ref="F305:R305" si="40">F17</f>
        <v>0</v>
      </c>
      <c r="G305" s="198">
        <f t="shared" si="40"/>
        <v>0</v>
      </c>
      <c r="H305" s="198">
        <f t="shared" si="40"/>
        <v>0</v>
      </c>
      <c r="I305" s="198" t="str">
        <f t="shared" si="40"/>
        <v/>
      </c>
      <c r="J305" s="198" t="str">
        <f t="shared" si="40"/>
        <v/>
      </c>
      <c r="K305" s="198" t="str">
        <f t="shared" si="40"/>
        <v/>
      </c>
      <c r="L305" s="198">
        <f t="shared" si="40"/>
        <v>0</v>
      </c>
      <c r="M305" s="198">
        <f t="shared" si="40"/>
        <v>0</v>
      </c>
      <c r="N305" s="198">
        <f t="shared" si="40"/>
        <v>0</v>
      </c>
      <c r="O305" s="198">
        <f t="shared" si="40"/>
        <v>0</v>
      </c>
      <c r="P305" s="198">
        <f t="shared" si="40"/>
        <v>0</v>
      </c>
      <c r="Q305" s="198">
        <f t="shared" si="40"/>
        <v>0</v>
      </c>
      <c r="R305" s="198">
        <f t="shared" si="40"/>
        <v>0</v>
      </c>
    </row>
    <row r="306" spans="2:18" x14ac:dyDescent="0.2">
      <c r="B306" s="193"/>
      <c r="C306" s="194"/>
      <c r="D306" s="193"/>
      <c r="E306" s="193" t="str">
        <f>D18</f>
        <v>Achieved</v>
      </c>
      <c r="F306" s="198">
        <f t="shared" ref="F306:R306" si="41">F20</f>
        <v>0</v>
      </c>
      <c r="G306" s="198">
        <f t="shared" si="41"/>
        <v>0</v>
      </c>
      <c r="H306" s="198">
        <f t="shared" si="41"/>
        <v>0</v>
      </c>
      <c r="I306" s="198" t="str">
        <f t="shared" si="41"/>
        <v/>
      </c>
      <c r="J306" s="198" t="str">
        <f t="shared" si="41"/>
        <v/>
      </c>
      <c r="K306" s="198">
        <f t="shared" si="41"/>
        <v>0.31646734130634774</v>
      </c>
      <c r="L306" s="198">
        <f t="shared" si="41"/>
        <v>0</v>
      </c>
      <c r="M306" s="198">
        <f t="shared" si="41"/>
        <v>0</v>
      </c>
      <c r="N306" s="198">
        <f t="shared" si="41"/>
        <v>0</v>
      </c>
      <c r="O306" s="198">
        <f t="shared" si="41"/>
        <v>0</v>
      </c>
      <c r="P306" s="198">
        <f t="shared" si="41"/>
        <v>0</v>
      </c>
      <c r="Q306" s="198">
        <f t="shared" si="41"/>
        <v>0</v>
      </c>
      <c r="R306" s="198">
        <f t="shared" si="41"/>
        <v>0</v>
      </c>
    </row>
    <row r="307" spans="2:18" x14ac:dyDescent="0.2">
      <c r="B307" s="193"/>
      <c r="C307" s="194"/>
      <c r="D307" s="193"/>
      <c r="E307" s="193"/>
      <c r="F307" s="195"/>
      <c r="G307" s="195"/>
      <c r="H307" s="195"/>
      <c r="I307" s="195"/>
      <c r="J307" s="195"/>
      <c r="K307" s="195"/>
      <c r="L307" s="195"/>
      <c r="M307" s="195"/>
      <c r="N307" s="195"/>
      <c r="O307" s="195"/>
      <c r="P307" s="195"/>
      <c r="Q307" s="195"/>
      <c r="R307" s="195"/>
    </row>
    <row r="308" spans="2:18" x14ac:dyDescent="0.2">
      <c r="B308" s="193"/>
      <c r="C308" s="194"/>
      <c r="D308" s="193"/>
      <c r="E308" s="193"/>
      <c r="F308" s="196">
        <f t="shared" ref="F308:R311" si="42">F23</f>
        <v>2008</v>
      </c>
      <c r="G308" s="196">
        <f t="shared" si="42"/>
        <v>2009</v>
      </c>
      <c r="H308" s="196" t="str">
        <f t="shared" si="42"/>
        <v>2010</v>
      </c>
      <c r="I308" s="196" t="str">
        <f t="shared" si="42"/>
        <v>2011</v>
      </c>
      <c r="J308" s="196" t="str">
        <f t="shared" si="42"/>
        <v>2012</v>
      </c>
      <c r="K308" s="196" t="str">
        <f t="shared" si="42"/>
        <v>2013</v>
      </c>
      <c r="L308" s="196" t="str">
        <f t="shared" si="42"/>
        <v>2014</v>
      </c>
      <c r="M308" s="196" t="str">
        <f t="shared" si="42"/>
        <v>2015</v>
      </c>
      <c r="N308" s="196" t="str">
        <f t="shared" si="42"/>
        <v>2016</v>
      </c>
      <c r="O308" s="196" t="str">
        <f t="shared" si="42"/>
        <v>2017</v>
      </c>
      <c r="P308" s="196" t="str">
        <f t="shared" si="42"/>
        <v>2018</v>
      </c>
      <c r="Q308" s="196" t="str">
        <f t="shared" si="42"/>
        <v>2019</v>
      </c>
      <c r="R308" s="196" t="str">
        <f t="shared" si="42"/>
        <v>2020</v>
      </c>
    </row>
    <row r="309" spans="2:18" x14ac:dyDescent="0.2">
      <c r="B309" s="193"/>
      <c r="C309" s="194" t="s">
        <v>140</v>
      </c>
      <c r="D309" s="193" t="str">
        <f>D24</f>
        <v>Planned</v>
      </c>
      <c r="E309" s="193" t="str">
        <f>E24</f>
        <v>a) Grantee matched</v>
      </c>
      <c r="F309" s="199">
        <f t="shared" si="42"/>
        <v>0</v>
      </c>
      <c r="G309" s="199">
        <f t="shared" si="42"/>
        <v>0</v>
      </c>
      <c r="H309" s="199">
        <f t="shared" si="42"/>
        <v>0</v>
      </c>
      <c r="I309" s="199">
        <f t="shared" si="42"/>
        <v>0</v>
      </c>
      <c r="J309" s="199">
        <f t="shared" si="42"/>
        <v>0</v>
      </c>
      <c r="K309" s="199">
        <f t="shared" si="42"/>
        <v>1731000</v>
      </c>
      <c r="L309" s="199">
        <f t="shared" si="42"/>
        <v>0</v>
      </c>
      <c r="M309" s="199">
        <f t="shared" si="42"/>
        <v>0</v>
      </c>
      <c r="N309" s="199">
        <f t="shared" si="42"/>
        <v>0</v>
      </c>
      <c r="O309" s="199">
        <f t="shared" si="42"/>
        <v>0</v>
      </c>
      <c r="P309" s="199">
        <f t="shared" si="42"/>
        <v>0</v>
      </c>
      <c r="Q309" s="199">
        <f t="shared" si="42"/>
        <v>0</v>
      </c>
      <c r="R309" s="199">
        <f t="shared" si="42"/>
        <v>0</v>
      </c>
    </row>
    <row r="310" spans="2:18" x14ac:dyDescent="0.2">
      <c r="B310" s="193"/>
      <c r="C310" s="194"/>
      <c r="D310" s="193"/>
      <c r="E310" s="193" t="str">
        <f>E25</f>
        <v>b) Third party</v>
      </c>
      <c r="F310" s="199">
        <f t="shared" si="42"/>
        <v>0</v>
      </c>
      <c r="G310" s="199">
        <f t="shared" si="42"/>
        <v>0</v>
      </c>
      <c r="H310" s="199">
        <f t="shared" si="42"/>
        <v>0</v>
      </c>
      <c r="I310" s="199">
        <f t="shared" si="42"/>
        <v>0</v>
      </c>
      <c r="J310" s="199">
        <f t="shared" si="42"/>
        <v>0</v>
      </c>
      <c r="K310" s="199">
        <f t="shared" si="42"/>
        <v>50000</v>
      </c>
      <c r="L310" s="199">
        <f t="shared" si="42"/>
        <v>0</v>
      </c>
      <c r="M310" s="199">
        <f t="shared" si="42"/>
        <v>0</v>
      </c>
      <c r="N310" s="199">
        <f t="shared" si="42"/>
        <v>0</v>
      </c>
      <c r="O310" s="199">
        <f t="shared" si="42"/>
        <v>0</v>
      </c>
      <c r="P310" s="199">
        <f t="shared" si="42"/>
        <v>0</v>
      </c>
      <c r="Q310" s="199">
        <f t="shared" si="42"/>
        <v>0</v>
      </c>
      <c r="R310" s="199">
        <f t="shared" si="42"/>
        <v>0</v>
      </c>
    </row>
    <row r="311" spans="2:18" x14ac:dyDescent="0.2">
      <c r="B311" s="193"/>
      <c r="C311" s="194"/>
      <c r="D311" s="193"/>
      <c r="E311" s="193" t="str">
        <f>E26</f>
        <v>c) AECF Connect</v>
      </c>
      <c r="F311" s="199">
        <f t="shared" si="42"/>
        <v>0</v>
      </c>
      <c r="G311" s="199">
        <f t="shared" si="42"/>
        <v>0</v>
      </c>
      <c r="H311" s="199">
        <f t="shared" si="42"/>
        <v>0</v>
      </c>
      <c r="I311" s="199">
        <f t="shared" si="42"/>
        <v>0</v>
      </c>
      <c r="J311" s="199">
        <f t="shared" si="42"/>
        <v>0</v>
      </c>
      <c r="K311" s="199">
        <f t="shared" si="42"/>
        <v>0</v>
      </c>
      <c r="L311" s="199">
        <f t="shared" si="42"/>
        <v>0</v>
      </c>
      <c r="M311" s="199">
        <f t="shared" si="42"/>
        <v>0</v>
      </c>
      <c r="N311" s="199">
        <f t="shared" si="42"/>
        <v>0</v>
      </c>
      <c r="O311" s="199">
        <f t="shared" si="42"/>
        <v>0</v>
      </c>
      <c r="P311" s="199">
        <f t="shared" si="42"/>
        <v>0</v>
      </c>
      <c r="Q311" s="199">
        <f t="shared" si="42"/>
        <v>0</v>
      </c>
      <c r="R311" s="199">
        <f t="shared" si="42"/>
        <v>0</v>
      </c>
    </row>
    <row r="312" spans="2:18" x14ac:dyDescent="0.2">
      <c r="B312" s="193"/>
      <c r="C312" s="194"/>
      <c r="D312" s="193" t="str">
        <f t="shared" ref="D312:R314" si="43">D28</f>
        <v>Achieved</v>
      </c>
      <c r="E312" s="193" t="str">
        <f t="shared" si="43"/>
        <v>a) Grantee matched</v>
      </c>
      <c r="F312" s="199">
        <f t="shared" si="43"/>
        <v>0</v>
      </c>
      <c r="G312" s="199">
        <f t="shared" si="43"/>
        <v>0</v>
      </c>
      <c r="H312" s="199">
        <f t="shared" si="43"/>
        <v>0</v>
      </c>
      <c r="I312" s="199">
        <f t="shared" si="43"/>
        <v>0</v>
      </c>
      <c r="J312" s="199">
        <f t="shared" si="43"/>
        <v>0</v>
      </c>
      <c r="K312" s="199">
        <f t="shared" si="43"/>
        <v>1750000</v>
      </c>
      <c r="L312" s="199">
        <f t="shared" si="43"/>
        <v>0</v>
      </c>
      <c r="M312" s="199">
        <f t="shared" si="43"/>
        <v>0</v>
      </c>
      <c r="N312" s="199">
        <f t="shared" si="43"/>
        <v>0</v>
      </c>
      <c r="O312" s="199">
        <f t="shared" si="43"/>
        <v>0</v>
      </c>
      <c r="P312" s="199">
        <f t="shared" si="43"/>
        <v>0</v>
      </c>
      <c r="Q312" s="199">
        <f t="shared" si="43"/>
        <v>0</v>
      </c>
      <c r="R312" s="199">
        <f t="shared" si="43"/>
        <v>0</v>
      </c>
    </row>
    <row r="313" spans="2:18" x14ac:dyDescent="0.2">
      <c r="B313" s="193"/>
      <c r="C313" s="194"/>
      <c r="D313" s="193"/>
      <c r="E313" s="193" t="str">
        <f t="shared" si="43"/>
        <v>b) Third party</v>
      </c>
      <c r="F313" s="199">
        <f t="shared" si="43"/>
        <v>0</v>
      </c>
      <c r="G313" s="199">
        <f t="shared" si="43"/>
        <v>0</v>
      </c>
      <c r="H313" s="199">
        <f t="shared" si="43"/>
        <v>0</v>
      </c>
      <c r="I313" s="199">
        <f t="shared" si="43"/>
        <v>0</v>
      </c>
      <c r="J313" s="199">
        <f t="shared" si="43"/>
        <v>0</v>
      </c>
      <c r="K313" s="199">
        <f t="shared" si="43"/>
        <v>440000</v>
      </c>
      <c r="L313" s="199">
        <f t="shared" si="43"/>
        <v>0</v>
      </c>
      <c r="M313" s="199">
        <f t="shared" si="43"/>
        <v>0</v>
      </c>
      <c r="N313" s="199">
        <f t="shared" si="43"/>
        <v>0</v>
      </c>
      <c r="O313" s="199">
        <f t="shared" si="43"/>
        <v>0</v>
      </c>
      <c r="P313" s="199">
        <f t="shared" si="43"/>
        <v>0</v>
      </c>
      <c r="Q313" s="199">
        <f t="shared" si="43"/>
        <v>0</v>
      </c>
      <c r="R313" s="199">
        <f t="shared" si="43"/>
        <v>0</v>
      </c>
    </row>
    <row r="314" spans="2:18" x14ac:dyDescent="0.2">
      <c r="B314" s="193"/>
      <c r="C314" s="194"/>
      <c r="D314" s="193"/>
      <c r="E314" s="193" t="str">
        <f t="shared" si="43"/>
        <v>c) AECF Connect</v>
      </c>
      <c r="F314" s="199">
        <f t="shared" si="43"/>
        <v>0</v>
      </c>
      <c r="G314" s="199">
        <f t="shared" si="43"/>
        <v>0</v>
      </c>
      <c r="H314" s="199">
        <f t="shared" si="43"/>
        <v>0</v>
      </c>
      <c r="I314" s="199">
        <f t="shared" si="43"/>
        <v>0</v>
      </c>
      <c r="J314" s="199">
        <f t="shared" si="43"/>
        <v>0</v>
      </c>
      <c r="K314" s="199">
        <f t="shared" si="43"/>
        <v>0</v>
      </c>
      <c r="L314" s="199">
        <f t="shared" si="43"/>
        <v>0</v>
      </c>
      <c r="M314" s="199">
        <f t="shared" si="43"/>
        <v>0</v>
      </c>
      <c r="N314" s="199">
        <f t="shared" si="43"/>
        <v>0</v>
      </c>
      <c r="O314" s="199">
        <f t="shared" si="43"/>
        <v>0</v>
      </c>
      <c r="P314" s="199">
        <f t="shared" si="43"/>
        <v>0</v>
      </c>
      <c r="Q314" s="199">
        <f t="shared" si="43"/>
        <v>0</v>
      </c>
      <c r="R314" s="199">
        <f t="shared" si="43"/>
        <v>0</v>
      </c>
    </row>
    <row r="315" spans="2:18" x14ac:dyDescent="0.2">
      <c r="B315" s="193"/>
      <c r="C315" s="194"/>
      <c r="D315" s="193"/>
      <c r="E315" s="193"/>
      <c r="F315" s="195"/>
      <c r="G315" s="195"/>
      <c r="H315" s="195"/>
      <c r="I315" s="195"/>
      <c r="J315" s="195"/>
      <c r="K315" s="195"/>
      <c r="L315" s="195"/>
      <c r="M315" s="195"/>
      <c r="N315" s="195"/>
      <c r="O315" s="195"/>
      <c r="P315" s="195"/>
      <c r="Q315" s="195"/>
      <c r="R315" s="195"/>
    </row>
    <row r="316" spans="2:18" x14ac:dyDescent="0.2">
      <c r="B316" s="193"/>
      <c r="C316" s="194"/>
      <c r="D316" s="193"/>
      <c r="E316" s="193"/>
      <c r="F316" s="196">
        <f t="shared" ref="F316:R316" si="44">F44</f>
        <v>2008</v>
      </c>
      <c r="G316" s="196">
        <f t="shared" si="44"/>
        <v>2009</v>
      </c>
      <c r="H316" s="196" t="str">
        <f t="shared" si="44"/>
        <v>2010</v>
      </c>
      <c r="I316" s="196" t="str">
        <f t="shared" si="44"/>
        <v>2011</v>
      </c>
      <c r="J316" s="196" t="str">
        <f t="shared" si="44"/>
        <v>2012</v>
      </c>
      <c r="K316" s="196" t="str">
        <f t="shared" si="44"/>
        <v>2013</v>
      </c>
      <c r="L316" s="196" t="str">
        <f t="shared" si="44"/>
        <v>2014</v>
      </c>
      <c r="M316" s="196" t="str">
        <f t="shared" si="44"/>
        <v>2015</v>
      </c>
      <c r="N316" s="196" t="str">
        <f t="shared" si="44"/>
        <v>2016</v>
      </c>
      <c r="O316" s="196" t="str">
        <f t="shared" si="44"/>
        <v>2017</v>
      </c>
      <c r="P316" s="196" t="str">
        <f t="shared" si="44"/>
        <v>2018</v>
      </c>
      <c r="Q316" s="196" t="str">
        <f t="shared" si="44"/>
        <v>2019</v>
      </c>
      <c r="R316" s="196" t="str">
        <f t="shared" si="44"/>
        <v>2020</v>
      </c>
    </row>
    <row r="317" spans="2:18" x14ac:dyDescent="0.2">
      <c r="B317" s="193"/>
      <c r="C317" s="194" t="s">
        <v>141</v>
      </c>
      <c r="D317" s="193"/>
      <c r="E317" s="193" t="str">
        <f>D45</f>
        <v>Planned</v>
      </c>
      <c r="F317" s="197">
        <f t="shared" ref="F317:R317" si="45">F46</f>
        <v>0</v>
      </c>
      <c r="G317" s="197">
        <f t="shared" si="45"/>
        <v>0</v>
      </c>
      <c r="H317" s="197">
        <f t="shared" si="45"/>
        <v>0</v>
      </c>
      <c r="I317" s="197">
        <f t="shared" si="45"/>
        <v>0</v>
      </c>
      <c r="J317" s="197">
        <f t="shared" si="45"/>
        <v>0</v>
      </c>
      <c r="K317" s="197">
        <f t="shared" si="45"/>
        <v>50000</v>
      </c>
      <c r="L317" s="197">
        <f t="shared" si="45"/>
        <v>75000</v>
      </c>
      <c r="M317" s="197">
        <f t="shared" si="45"/>
        <v>100000</v>
      </c>
      <c r="N317" s="197">
        <f t="shared" si="45"/>
        <v>150000</v>
      </c>
      <c r="O317" s="197">
        <f t="shared" si="45"/>
        <v>250000</v>
      </c>
      <c r="P317" s="197">
        <f t="shared" si="45"/>
        <v>0</v>
      </c>
      <c r="Q317" s="197">
        <f t="shared" si="45"/>
        <v>0</v>
      </c>
      <c r="R317" s="197">
        <f t="shared" si="45"/>
        <v>0</v>
      </c>
    </row>
    <row r="318" spans="2:18" x14ac:dyDescent="0.2">
      <c r="B318" s="193"/>
      <c r="C318" s="194"/>
      <c r="D318" s="193"/>
      <c r="E318" s="193" t="str">
        <f>D47</f>
        <v>Achieved</v>
      </c>
      <c r="F318" s="197">
        <f t="shared" ref="F318:R318" si="46">F48</f>
        <v>0</v>
      </c>
      <c r="G318" s="197">
        <f t="shared" si="46"/>
        <v>0</v>
      </c>
      <c r="H318" s="197">
        <f t="shared" si="46"/>
        <v>0</v>
      </c>
      <c r="I318" s="197">
        <f t="shared" si="46"/>
        <v>0</v>
      </c>
      <c r="J318" s="197">
        <f t="shared" si="46"/>
        <v>0</v>
      </c>
      <c r="K318" s="197">
        <f t="shared" si="46"/>
        <v>14000</v>
      </c>
      <c r="L318" s="197">
        <f t="shared" si="46"/>
        <v>0</v>
      </c>
      <c r="M318" s="197">
        <f t="shared" si="46"/>
        <v>0</v>
      </c>
      <c r="N318" s="197">
        <f t="shared" si="46"/>
        <v>0</v>
      </c>
      <c r="O318" s="197">
        <f t="shared" si="46"/>
        <v>0</v>
      </c>
      <c r="P318" s="197">
        <f t="shared" si="46"/>
        <v>0</v>
      </c>
      <c r="Q318" s="197">
        <f t="shared" si="46"/>
        <v>0</v>
      </c>
      <c r="R318" s="197">
        <f t="shared" si="46"/>
        <v>0</v>
      </c>
    </row>
    <row r="319" spans="2:18" x14ac:dyDescent="0.2">
      <c r="B319" s="193"/>
      <c r="C319" s="194"/>
      <c r="D319" s="193"/>
      <c r="E319" s="193"/>
      <c r="F319" s="195"/>
      <c r="G319" s="195"/>
      <c r="H319" s="195"/>
      <c r="I319" s="195"/>
      <c r="J319" s="195"/>
      <c r="K319" s="195"/>
      <c r="L319" s="195"/>
      <c r="M319" s="195"/>
      <c r="N319" s="195"/>
      <c r="O319" s="195"/>
      <c r="P319" s="195"/>
      <c r="Q319" s="195"/>
      <c r="R319" s="195"/>
    </row>
    <row r="320" spans="2:18" x14ac:dyDescent="0.2">
      <c r="B320" s="193"/>
      <c r="C320" s="194"/>
      <c r="D320" s="193"/>
      <c r="E320" s="193"/>
      <c r="F320" s="196">
        <f t="shared" ref="F320:R322" si="47">F51</f>
        <v>2008</v>
      </c>
      <c r="G320" s="196">
        <f t="shared" si="47"/>
        <v>2009</v>
      </c>
      <c r="H320" s="196" t="str">
        <f t="shared" si="47"/>
        <v>2010</v>
      </c>
      <c r="I320" s="196" t="str">
        <f t="shared" si="47"/>
        <v>2011</v>
      </c>
      <c r="J320" s="196" t="str">
        <f t="shared" si="47"/>
        <v>2012</v>
      </c>
      <c r="K320" s="196" t="str">
        <f t="shared" si="47"/>
        <v>2013</v>
      </c>
      <c r="L320" s="196" t="str">
        <f t="shared" si="47"/>
        <v>2014</v>
      </c>
      <c r="M320" s="196" t="str">
        <f t="shared" si="47"/>
        <v>2015</v>
      </c>
      <c r="N320" s="196" t="str">
        <f t="shared" si="47"/>
        <v>2016</v>
      </c>
      <c r="O320" s="196" t="str">
        <f t="shared" si="47"/>
        <v>2017</v>
      </c>
      <c r="P320" s="196" t="str">
        <f t="shared" si="47"/>
        <v>2018</v>
      </c>
      <c r="Q320" s="196" t="str">
        <f t="shared" si="47"/>
        <v>2019</v>
      </c>
      <c r="R320" s="196" t="str">
        <f t="shared" si="47"/>
        <v>2020</v>
      </c>
    </row>
    <row r="321" spans="2:18" x14ac:dyDescent="0.2">
      <c r="B321" s="193"/>
      <c r="C321" s="194" t="s">
        <v>142</v>
      </c>
      <c r="D321" s="193"/>
      <c r="E321" s="193" t="str">
        <f>D52</f>
        <v>Planned</v>
      </c>
      <c r="F321" s="197">
        <f t="shared" si="47"/>
        <v>0</v>
      </c>
      <c r="G321" s="197">
        <f t="shared" si="47"/>
        <v>0</v>
      </c>
      <c r="H321" s="197">
        <f t="shared" si="47"/>
        <v>0</v>
      </c>
      <c r="I321" s="197">
        <f t="shared" si="47"/>
        <v>0</v>
      </c>
      <c r="J321" s="197">
        <f t="shared" si="47"/>
        <v>0</v>
      </c>
      <c r="K321" s="197">
        <f t="shared" si="47"/>
        <v>0</v>
      </c>
      <c r="L321" s="197">
        <f t="shared" si="47"/>
        <v>0</v>
      </c>
      <c r="M321" s="197">
        <f t="shared" si="47"/>
        <v>80</v>
      </c>
      <c r="N321" s="197">
        <f t="shared" si="47"/>
        <v>85</v>
      </c>
      <c r="O321" s="197">
        <f t="shared" si="47"/>
        <v>85</v>
      </c>
      <c r="P321" s="197">
        <f t="shared" si="47"/>
        <v>0</v>
      </c>
      <c r="Q321" s="197">
        <f t="shared" si="47"/>
        <v>0</v>
      </c>
      <c r="R321" s="197">
        <f t="shared" si="47"/>
        <v>0</v>
      </c>
    </row>
    <row r="322" spans="2:18" x14ac:dyDescent="0.2">
      <c r="B322" s="193"/>
      <c r="C322" s="194"/>
      <c r="D322" s="193"/>
      <c r="E322" s="193" t="str">
        <f>D53</f>
        <v>Achieved</v>
      </c>
      <c r="F322" s="195">
        <f t="shared" si="47"/>
        <v>0</v>
      </c>
      <c r="G322" s="195">
        <f t="shared" si="47"/>
        <v>0</v>
      </c>
      <c r="H322" s="195">
        <f t="shared" si="47"/>
        <v>0</v>
      </c>
      <c r="I322" s="195">
        <f t="shared" si="47"/>
        <v>0</v>
      </c>
      <c r="J322" s="195">
        <f t="shared" si="47"/>
        <v>0</v>
      </c>
      <c r="K322" s="195">
        <f t="shared" si="47"/>
        <v>80</v>
      </c>
      <c r="L322" s="195">
        <f t="shared" si="47"/>
        <v>0</v>
      </c>
      <c r="M322" s="195">
        <f t="shared" si="47"/>
        <v>0</v>
      </c>
      <c r="N322" s="195">
        <f t="shared" si="47"/>
        <v>0</v>
      </c>
      <c r="O322" s="195">
        <f t="shared" si="47"/>
        <v>0</v>
      </c>
      <c r="P322" s="195">
        <f t="shared" si="47"/>
        <v>0</v>
      </c>
      <c r="Q322" s="195">
        <f t="shared" si="47"/>
        <v>0</v>
      </c>
      <c r="R322" s="195">
        <f t="shared" si="47"/>
        <v>0</v>
      </c>
    </row>
    <row r="323" spans="2:18" x14ac:dyDescent="0.2">
      <c r="B323" s="193"/>
      <c r="C323" s="194"/>
      <c r="D323" s="193"/>
      <c r="E323" s="193"/>
      <c r="F323" s="195"/>
      <c r="G323" s="195"/>
      <c r="H323" s="195"/>
      <c r="I323" s="195"/>
      <c r="J323" s="195"/>
      <c r="K323" s="195"/>
      <c r="L323" s="195"/>
      <c r="M323" s="195"/>
      <c r="N323" s="195"/>
      <c r="O323" s="195"/>
      <c r="P323" s="195"/>
      <c r="Q323" s="195"/>
      <c r="R323" s="195"/>
    </row>
    <row r="324" spans="2:18" x14ac:dyDescent="0.2">
      <c r="B324" s="193"/>
      <c r="C324" s="194"/>
      <c r="D324" s="193"/>
      <c r="E324" s="193"/>
      <c r="F324" s="196">
        <f t="shared" ref="F324:R324" si="48">F71</f>
        <v>2008</v>
      </c>
      <c r="G324" s="196">
        <f t="shared" si="48"/>
        <v>2009</v>
      </c>
      <c r="H324" s="196" t="str">
        <f t="shared" si="48"/>
        <v>2010</v>
      </c>
      <c r="I324" s="196" t="str">
        <f t="shared" si="48"/>
        <v>2011</v>
      </c>
      <c r="J324" s="196" t="str">
        <f t="shared" si="48"/>
        <v>2012</v>
      </c>
      <c r="K324" s="196" t="str">
        <f t="shared" si="48"/>
        <v>2013</v>
      </c>
      <c r="L324" s="196" t="str">
        <f t="shared" si="48"/>
        <v>2014</v>
      </c>
      <c r="M324" s="196" t="str">
        <f t="shared" si="48"/>
        <v>2015</v>
      </c>
      <c r="N324" s="196" t="str">
        <f t="shared" si="48"/>
        <v>2016</v>
      </c>
      <c r="O324" s="196" t="str">
        <f t="shared" si="48"/>
        <v>2017</v>
      </c>
      <c r="P324" s="196" t="str">
        <f t="shared" si="48"/>
        <v>2018</v>
      </c>
      <c r="Q324" s="196" t="str">
        <f t="shared" si="48"/>
        <v>2019</v>
      </c>
      <c r="R324" s="196" t="str">
        <f t="shared" si="48"/>
        <v>2020</v>
      </c>
    </row>
    <row r="325" spans="2:18" x14ac:dyDescent="0.2">
      <c r="B325" s="193"/>
      <c r="C325" s="194" t="s">
        <v>143</v>
      </c>
      <c r="D325" s="193"/>
      <c r="E325" s="193" t="str">
        <f>D72</f>
        <v>Planned</v>
      </c>
      <c r="F325" s="197">
        <f t="shared" ref="F325:R325" si="49">F75</f>
        <v>0</v>
      </c>
      <c r="G325" s="197">
        <f t="shared" si="49"/>
        <v>0</v>
      </c>
      <c r="H325" s="197">
        <f t="shared" si="49"/>
        <v>0</v>
      </c>
      <c r="I325" s="197">
        <f t="shared" si="49"/>
        <v>0</v>
      </c>
      <c r="J325" s="197">
        <f t="shared" si="49"/>
        <v>0</v>
      </c>
      <c r="K325" s="197">
        <f t="shared" si="49"/>
        <v>0</v>
      </c>
      <c r="L325" s="197">
        <f t="shared" si="49"/>
        <v>0</v>
      </c>
      <c r="M325" s="197">
        <f t="shared" si="49"/>
        <v>80</v>
      </c>
      <c r="N325" s="197">
        <f t="shared" si="49"/>
        <v>85</v>
      </c>
      <c r="O325" s="197">
        <f t="shared" si="49"/>
        <v>90</v>
      </c>
      <c r="P325" s="197">
        <f t="shared" si="49"/>
        <v>0</v>
      </c>
      <c r="Q325" s="197">
        <f t="shared" si="49"/>
        <v>0</v>
      </c>
      <c r="R325" s="197">
        <f t="shared" si="49"/>
        <v>0</v>
      </c>
    </row>
    <row r="326" spans="2:18" x14ac:dyDescent="0.2">
      <c r="B326" s="193"/>
      <c r="C326" s="194"/>
      <c r="D326" s="193"/>
      <c r="E326" s="193" t="str">
        <f>D76</f>
        <v>Achieved</v>
      </c>
      <c r="F326" s="197">
        <f t="shared" ref="F326:R326" si="50">F79</f>
        <v>0</v>
      </c>
      <c r="G326" s="197">
        <f t="shared" si="50"/>
        <v>0</v>
      </c>
      <c r="H326" s="197">
        <f t="shared" si="50"/>
        <v>0</v>
      </c>
      <c r="I326" s="197">
        <f t="shared" si="50"/>
        <v>0</v>
      </c>
      <c r="J326" s="197">
        <f t="shared" si="50"/>
        <v>0</v>
      </c>
      <c r="K326" s="197">
        <f t="shared" si="50"/>
        <v>76</v>
      </c>
      <c r="L326" s="197">
        <f t="shared" si="50"/>
        <v>0</v>
      </c>
      <c r="M326" s="197">
        <f t="shared" si="50"/>
        <v>0</v>
      </c>
      <c r="N326" s="197">
        <f t="shared" si="50"/>
        <v>0</v>
      </c>
      <c r="O326" s="197">
        <f t="shared" si="50"/>
        <v>0</v>
      </c>
      <c r="P326" s="197">
        <f t="shared" si="50"/>
        <v>0</v>
      </c>
      <c r="Q326" s="197">
        <f t="shared" si="50"/>
        <v>0</v>
      </c>
      <c r="R326" s="197">
        <f t="shared" si="50"/>
        <v>0</v>
      </c>
    </row>
    <row r="327" spans="2:18" x14ac:dyDescent="0.2">
      <c r="B327" s="193"/>
      <c r="C327" s="194"/>
      <c r="D327" s="193"/>
      <c r="E327" s="193"/>
      <c r="F327" s="195"/>
      <c r="G327" s="195"/>
      <c r="H327" s="195"/>
      <c r="I327" s="195"/>
      <c r="J327" s="195"/>
      <c r="K327" s="195"/>
      <c r="L327" s="195"/>
      <c r="M327" s="195"/>
      <c r="N327" s="195"/>
      <c r="O327" s="195"/>
      <c r="P327" s="195"/>
      <c r="Q327" s="195"/>
      <c r="R327" s="195"/>
    </row>
    <row r="328" spans="2:18" x14ac:dyDescent="0.2">
      <c r="B328" s="193"/>
      <c r="C328" s="194"/>
      <c r="D328" s="193"/>
      <c r="E328" s="193"/>
      <c r="F328" s="196">
        <f t="shared" ref="F328:R328" si="51">F83</f>
        <v>2008</v>
      </c>
      <c r="G328" s="196">
        <f t="shared" si="51"/>
        <v>2009</v>
      </c>
      <c r="H328" s="196" t="str">
        <f t="shared" si="51"/>
        <v>2010</v>
      </c>
      <c r="I328" s="196" t="str">
        <f t="shared" si="51"/>
        <v>2011</v>
      </c>
      <c r="J328" s="196" t="str">
        <f t="shared" si="51"/>
        <v>2012</v>
      </c>
      <c r="K328" s="196" t="str">
        <f t="shared" si="51"/>
        <v>2013</v>
      </c>
      <c r="L328" s="196" t="str">
        <f t="shared" si="51"/>
        <v>2014</v>
      </c>
      <c r="M328" s="196" t="str">
        <f t="shared" si="51"/>
        <v>2015</v>
      </c>
      <c r="N328" s="196" t="str">
        <f t="shared" si="51"/>
        <v>2016</v>
      </c>
      <c r="O328" s="196" t="str">
        <f t="shared" si="51"/>
        <v>2017</v>
      </c>
      <c r="P328" s="196" t="str">
        <f t="shared" si="51"/>
        <v>2018</v>
      </c>
      <c r="Q328" s="196" t="str">
        <f t="shared" si="51"/>
        <v>2019</v>
      </c>
      <c r="R328" s="196" t="str">
        <f t="shared" si="51"/>
        <v>2020</v>
      </c>
    </row>
    <row r="329" spans="2:18" x14ac:dyDescent="0.2">
      <c r="B329" s="193"/>
      <c r="C329" s="194" t="s">
        <v>144</v>
      </c>
      <c r="D329" s="193"/>
      <c r="E329" s="193" t="str">
        <f>D84</f>
        <v>Planned</v>
      </c>
      <c r="F329" s="200">
        <f t="shared" ref="F329:R329" si="52">F85</f>
        <v>0</v>
      </c>
      <c r="G329" s="200">
        <f t="shared" si="52"/>
        <v>0</v>
      </c>
      <c r="H329" s="200">
        <f t="shared" si="52"/>
        <v>0</v>
      </c>
      <c r="I329" s="200">
        <f t="shared" si="52"/>
        <v>0</v>
      </c>
      <c r="J329" s="200">
        <f t="shared" si="52"/>
        <v>0</v>
      </c>
      <c r="K329" s="200">
        <f t="shared" si="52"/>
        <v>0</v>
      </c>
      <c r="L329" s="200">
        <f t="shared" si="52"/>
        <v>0</v>
      </c>
      <c r="M329" s="200">
        <f t="shared" si="52"/>
        <v>0</v>
      </c>
      <c r="N329" s="200">
        <f t="shared" si="52"/>
        <v>0.4</v>
      </c>
      <c r="O329" s="200">
        <f t="shared" si="52"/>
        <v>0.8</v>
      </c>
      <c r="P329" s="200">
        <f t="shared" si="52"/>
        <v>0</v>
      </c>
      <c r="Q329" s="200">
        <f t="shared" si="52"/>
        <v>0</v>
      </c>
      <c r="R329" s="200">
        <f t="shared" si="52"/>
        <v>0</v>
      </c>
    </row>
    <row r="330" spans="2:18" x14ac:dyDescent="0.2">
      <c r="B330" s="193"/>
      <c r="C330" s="194"/>
      <c r="D330" s="193"/>
      <c r="E330" s="193" t="str">
        <f>D86</f>
        <v>Achieved</v>
      </c>
      <c r="F330" s="200" t="str">
        <f t="shared" ref="F330:R330" si="53">F87</f>
        <v/>
      </c>
      <c r="G330" s="200" t="str">
        <f t="shared" si="53"/>
        <v/>
      </c>
      <c r="H330" s="200" t="str">
        <f t="shared" si="53"/>
        <v/>
      </c>
      <c r="I330" s="200">
        <f t="shared" si="53"/>
        <v>0</v>
      </c>
      <c r="J330" s="200">
        <f t="shared" si="53"/>
        <v>0</v>
      </c>
      <c r="K330" s="200">
        <f t="shared" si="53"/>
        <v>0</v>
      </c>
      <c r="L330" s="200" t="str">
        <f t="shared" si="53"/>
        <v/>
      </c>
      <c r="M330" s="200" t="str">
        <f t="shared" si="53"/>
        <v/>
      </c>
      <c r="N330" s="200" t="str">
        <f t="shared" si="53"/>
        <v/>
      </c>
      <c r="O330" s="200" t="str">
        <f t="shared" si="53"/>
        <v/>
      </c>
      <c r="P330" s="200">
        <f t="shared" si="53"/>
        <v>0</v>
      </c>
      <c r="Q330" s="200">
        <f t="shared" si="53"/>
        <v>0</v>
      </c>
      <c r="R330" s="200">
        <f t="shared" si="53"/>
        <v>0</v>
      </c>
    </row>
    <row r="331" spans="2:18" x14ac:dyDescent="0.2">
      <c r="B331" s="193"/>
      <c r="C331" s="194"/>
      <c r="D331" s="193"/>
      <c r="E331" s="193"/>
      <c r="F331" s="195"/>
      <c r="G331" s="195"/>
      <c r="H331" s="195"/>
      <c r="I331" s="195"/>
      <c r="J331" s="195"/>
      <c r="K331" s="195"/>
      <c r="L331" s="195"/>
      <c r="M331" s="195"/>
      <c r="N331" s="195"/>
      <c r="O331" s="195"/>
      <c r="P331" s="195"/>
      <c r="Q331" s="195"/>
      <c r="R331" s="195"/>
    </row>
    <row r="332" spans="2:18" x14ac:dyDescent="0.2">
      <c r="B332" s="193"/>
      <c r="C332" s="194"/>
      <c r="D332" s="193"/>
      <c r="E332" s="193"/>
      <c r="F332" s="196">
        <f t="shared" ref="F332:R334" si="54">F100</f>
        <v>2008</v>
      </c>
      <c r="G332" s="196">
        <f t="shared" si="54"/>
        <v>2009</v>
      </c>
      <c r="H332" s="196" t="str">
        <f t="shared" si="54"/>
        <v>2010</v>
      </c>
      <c r="I332" s="196" t="str">
        <f t="shared" si="54"/>
        <v>2011</v>
      </c>
      <c r="J332" s="196" t="str">
        <f t="shared" si="54"/>
        <v>2012</v>
      </c>
      <c r="K332" s="196" t="str">
        <f t="shared" si="54"/>
        <v>2013</v>
      </c>
      <c r="L332" s="196" t="str">
        <f t="shared" si="54"/>
        <v>2014</v>
      </c>
      <c r="M332" s="196" t="str">
        <f t="shared" si="54"/>
        <v>2015</v>
      </c>
      <c r="N332" s="196" t="str">
        <f t="shared" si="54"/>
        <v>2016</v>
      </c>
      <c r="O332" s="196" t="str">
        <f t="shared" si="54"/>
        <v>2017</v>
      </c>
      <c r="P332" s="196" t="str">
        <f t="shared" si="54"/>
        <v>2018</v>
      </c>
      <c r="Q332" s="196" t="str">
        <f t="shared" si="54"/>
        <v>2019</v>
      </c>
      <c r="R332" s="196" t="str">
        <f t="shared" si="54"/>
        <v>2020</v>
      </c>
    </row>
    <row r="333" spans="2:18" x14ac:dyDescent="0.2">
      <c r="B333" s="193"/>
      <c r="C333" s="194" t="s">
        <v>145</v>
      </c>
      <c r="D333" s="193"/>
      <c r="E333" s="193" t="str">
        <f>D101</f>
        <v>Planned</v>
      </c>
      <c r="F333" s="201">
        <f t="shared" si="54"/>
        <v>0</v>
      </c>
      <c r="G333" s="201">
        <f t="shared" si="54"/>
        <v>0</v>
      </c>
      <c r="H333" s="201">
        <f t="shared" si="54"/>
        <v>0</v>
      </c>
      <c r="I333" s="201">
        <f t="shared" si="54"/>
        <v>0</v>
      </c>
      <c r="J333" s="201">
        <f t="shared" si="54"/>
        <v>0</v>
      </c>
      <c r="K333" s="201">
        <f t="shared" si="54"/>
        <v>0</v>
      </c>
      <c r="L333" s="201">
        <f t="shared" si="54"/>
        <v>0</v>
      </c>
      <c r="M333" s="201">
        <f t="shared" si="54"/>
        <v>5</v>
      </c>
      <c r="N333" s="201">
        <f t="shared" si="54"/>
        <v>5</v>
      </c>
      <c r="O333" s="201">
        <f t="shared" si="54"/>
        <v>5</v>
      </c>
      <c r="P333" s="201">
        <f t="shared" si="54"/>
        <v>0</v>
      </c>
      <c r="Q333" s="201">
        <f t="shared" si="54"/>
        <v>0</v>
      </c>
      <c r="R333" s="201">
        <f t="shared" si="54"/>
        <v>0</v>
      </c>
    </row>
    <row r="334" spans="2:18" x14ac:dyDescent="0.2">
      <c r="B334" s="193"/>
      <c r="C334" s="194"/>
      <c r="D334" s="193"/>
      <c r="E334" s="193" t="str">
        <f>D102</f>
        <v>Achieved</v>
      </c>
      <c r="F334" s="201">
        <f t="shared" si="54"/>
        <v>0</v>
      </c>
      <c r="G334" s="201">
        <f t="shared" si="54"/>
        <v>0</v>
      </c>
      <c r="H334" s="201">
        <f t="shared" si="54"/>
        <v>0</v>
      </c>
      <c r="I334" s="201">
        <f t="shared" si="54"/>
        <v>0</v>
      </c>
      <c r="J334" s="201">
        <f t="shared" si="54"/>
        <v>0</v>
      </c>
      <c r="K334" s="201">
        <f t="shared" si="54"/>
        <v>5</v>
      </c>
      <c r="L334" s="201">
        <f t="shared" si="54"/>
        <v>0</v>
      </c>
      <c r="M334" s="201">
        <f t="shared" si="54"/>
        <v>0</v>
      </c>
      <c r="N334" s="201">
        <f t="shared" si="54"/>
        <v>0</v>
      </c>
      <c r="O334" s="201">
        <f t="shared" si="54"/>
        <v>0</v>
      </c>
      <c r="P334" s="201">
        <f t="shared" si="54"/>
        <v>0</v>
      </c>
      <c r="Q334" s="201">
        <f t="shared" si="54"/>
        <v>0</v>
      </c>
      <c r="R334" s="201">
        <f t="shared" si="54"/>
        <v>0</v>
      </c>
    </row>
    <row r="335" spans="2:18" x14ac:dyDescent="0.2">
      <c r="B335" s="193"/>
      <c r="C335" s="194"/>
      <c r="D335" s="193"/>
      <c r="E335" s="193"/>
      <c r="F335" s="195"/>
      <c r="G335" s="195"/>
      <c r="H335" s="195"/>
      <c r="I335" s="195"/>
      <c r="J335" s="195"/>
      <c r="K335" s="195"/>
      <c r="L335" s="195"/>
      <c r="M335" s="195"/>
      <c r="N335" s="195"/>
      <c r="O335" s="195"/>
      <c r="P335" s="195"/>
      <c r="Q335" s="195"/>
      <c r="R335" s="195"/>
    </row>
    <row r="336" spans="2:18" x14ac:dyDescent="0.2">
      <c r="B336" s="193"/>
      <c r="C336" s="194"/>
      <c r="D336" s="193"/>
      <c r="E336" s="193"/>
      <c r="F336" s="196">
        <f t="shared" ref="F336:R337" si="55">F112</f>
        <v>2008</v>
      </c>
      <c r="G336" s="196">
        <f t="shared" si="55"/>
        <v>2009</v>
      </c>
      <c r="H336" s="196" t="str">
        <f t="shared" si="55"/>
        <v>2010</v>
      </c>
      <c r="I336" s="196" t="str">
        <f t="shared" si="55"/>
        <v>2011</v>
      </c>
      <c r="J336" s="196" t="str">
        <f t="shared" si="55"/>
        <v>2012</v>
      </c>
      <c r="K336" s="196" t="str">
        <f t="shared" si="55"/>
        <v>2013</v>
      </c>
      <c r="L336" s="196" t="str">
        <f t="shared" si="55"/>
        <v>2014</v>
      </c>
      <c r="M336" s="196" t="str">
        <f t="shared" si="55"/>
        <v>2015</v>
      </c>
      <c r="N336" s="196" t="str">
        <f t="shared" si="55"/>
        <v>2016</v>
      </c>
      <c r="O336" s="196" t="str">
        <f t="shared" si="55"/>
        <v>2017</v>
      </c>
      <c r="P336" s="196" t="str">
        <f t="shared" si="55"/>
        <v>2018</v>
      </c>
      <c r="Q336" s="196" t="str">
        <f t="shared" si="55"/>
        <v>2019</v>
      </c>
      <c r="R336" s="196" t="str">
        <f t="shared" si="55"/>
        <v>2020</v>
      </c>
    </row>
    <row r="337" spans="2:18" x14ac:dyDescent="0.2">
      <c r="B337" s="193"/>
      <c r="C337" s="194" t="s">
        <v>146</v>
      </c>
      <c r="D337" s="193"/>
      <c r="E337" s="193" t="str">
        <f>D113</f>
        <v>Planned</v>
      </c>
      <c r="F337" s="201">
        <f t="shared" si="55"/>
        <v>0</v>
      </c>
      <c r="G337" s="201">
        <f t="shared" si="55"/>
        <v>0</v>
      </c>
      <c r="H337" s="201">
        <f t="shared" si="55"/>
        <v>0</v>
      </c>
      <c r="I337" s="201">
        <f t="shared" si="55"/>
        <v>0</v>
      </c>
      <c r="J337" s="201">
        <f t="shared" si="55"/>
        <v>0</v>
      </c>
      <c r="K337" s="201">
        <f t="shared" si="55"/>
        <v>0</v>
      </c>
      <c r="L337" s="201">
        <f t="shared" si="55"/>
        <v>0</v>
      </c>
      <c r="M337" s="201">
        <f t="shared" si="55"/>
        <v>0</v>
      </c>
      <c r="N337" s="201">
        <f t="shared" si="55"/>
        <v>0</v>
      </c>
      <c r="O337" s="201">
        <f t="shared" si="55"/>
        <v>0</v>
      </c>
      <c r="P337" s="201">
        <f t="shared" si="55"/>
        <v>0</v>
      </c>
      <c r="Q337" s="201">
        <f t="shared" si="55"/>
        <v>0</v>
      </c>
      <c r="R337" s="201">
        <f t="shared" si="55"/>
        <v>0</v>
      </c>
    </row>
    <row r="338" spans="2:18" x14ac:dyDescent="0.2">
      <c r="B338" s="193"/>
      <c r="C338" s="194"/>
      <c r="D338" s="193"/>
      <c r="E338" s="193" t="str">
        <f>D115</f>
        <v>Achieved</v>
      </c>
      <c r="F338" s="201">
        <f t="shared" ref="F338:R338" si="56">F115</f>
        <v>0</v>
      </c>
      <c r="G338" s="201">
        <f t="shared" si="56"/>
        <v>0</v>
      </c>
      <c r="H338" s="201">
        <f t="shared" si="56"/>
        <v>0</v>
      </c>
      <c r="I338" s="201">
        <f t="shared" si="56"/>
        <v>0</v>
      </c>
      <c r="J338" s="201">
        <f t="shared" si="56"/>
        <v>0</v>
      </c>
      <c r="K338" s="201">
        <f t="shared" si="56"/>
        <v>0</v>
      </c>
      <c r="L338" s="201">
        <f t="shared" si="56"/>
        <v>0</v>
      </c>
      <c r="M338" s="201">
        <f t="shared" si="56"/>
        <v>0</v>
      </c>
      <c r="N338" s="201">
        <f t="shared" si="56"/>
        <v>0</v>
      </c>
      <c r="O338" s="201">
        <f t="shared" si="56"/>
        <v>0</v>
      </c>
      <c r="P338" s="201">
        <f t="shared" si="56"/>
        <v>0</v>
      </c>
      <c r="Q338" s="201">
        <f t="shared" si="56"/>
        <v>0</v>
      </c>
      <c r="R338" s="201">
        <f t="shared" si="56"/>
        <v>0</v>
      </c>
    </row>
    <row r="339" spans="2:18" x14ac:dyDescent="0.2">
      <c r="B339" s="193"/>
      <c r="C339" s="194"/>
      <c r="D339" s="193"/>
      <c r="E339" s="193"/>
      <c r="F339" s="195"/>
      <c r="G339" s="195"/>
      <c r="H339" s="195"/>
      <c r="I339" s="195"/>
      <c r="J339" s="195"/>
      <c r="K339" s="195"/>
      <c r="L339" s="195"/>
      <c r="M339" s="195"/>
      <c r="N339" s="195"/>
      <c r="O339" s="195"/>
      <c r="P339" s="195"/>
      <c r="Q339" s="195"/>
      <c r="R339" s="195"/>
    </row>
    <row r="340" spans="2:18" x14ac:dyDescent="0.2">
      <c r="B340" s="193"/>
      <c r="C340" s="194"/>
      <c r="D340" s="193"/>
      <c r="E340" s="193"/>
      <c r="F340" s="195"/>
      <c r="G340" s="195"/>
      <c r="H340" s="195"/>
      <c r="I340" s="195"/>
      <c r="J340" s="195"/>
      <c r="K340" s="195"/>
      <c r="L340" s="195"/>
      <c r="M340" s="195"/>
      <c r="N340" s="195"/>
      <c r="O340" s="195"/>
      <c r="P340" s="195"/>
      <c r="Q340" s="195"/>
      <c r="R340" s="195"/>
    </row>
    <row r="341" spans="2:18" x14ac:dyDescent="0.2">
      <c r="B341" s="193"/>
      <c r="C341" s="194"/>
      <c r="D341" s="193"/>
      <c r="E341" s="193"/>
      <c r="F341" s="195"/>
      <c r="G341" s="195"/>
      <c r="H341" s="195"/>
      <c r="I341" s="195"/>
      <c r="J341" s="195"/>
      <c r="K341" s="195"/>
      <c r="L341" s="195"/>
      <c r="M341" s="195"/>
      <c r="N341" s="195"/>
      <c r="O341" s="195"/>
      <c r="P341" s="195"/>
      <c r="Q341" s="195"/>
      <c r="R341" s="195"/>
    </row>
    <row r="342" spans="2:18" x14ac:dyDescent="0.2">
      <c r="B342" s="193"/>
      <c r="C342" s="194"/>
      <c r="D342" s="193"/>
      <c r="E342" s="193"/>
      <c r="F342" s="195"/>
      <c r="G342" s="195"/>
      <c r="H342" s="195"/>
      <c r="I342" s="195"/>
      <c r="J342" s="195"/>
      <c r="K342" s="195"/>
      <c r="L342" s="195"/>
      <c r="M342" s="195"/>
      <c r="N342" s="195"/>
      <c r="O342" s="195"/>
      <c r="P342" s="195"/>
      <c r="Q342" s="195"/>
      <c r="R342" s="195"/>
    </row>
    <row r="343" spans="2:18" x14ac:dyDescent="0.2">
      <c r="B343" s="193"/>
      <c r="C343" s="194"/>
      <c r="D343" s="193"/>
      <c r="E343" s="193"/>
      <c r="F343" s="195"/>
      <c r="G343" s="195"/>
      <c r="H343" s="195"/>
      <c r="I343" s="195"/>
      <c r="J343" s="195"/>
      <c r="K343" s="195"/>
      <c r="L343" s="195"/>
      <c r="M343" s="195"/>
      <c r="N343" s="195"/>
      <c r="O343" s="195"/>
      <c r="P343" s="195"/>
      <c r="Q343" s="195"/>
      <c r="R343" s="195"/>
    </row>
    <row r="344" spans="2:18" x14ac:dyDescent="0.2">
      <c r="B344" s="193"/>
      <c r="C344" s="194"/>
      <c r="D344" s="193"/>
      <c r="E344" s="193"/>
      <c r="F344" s="195"/>
      <c r="G344" s="195"/>
      <c r="H344" s="195"/>
      <c r="I344" s="195"/>
      <c r="J344" s="195"/>
      <c r="K344" s="195"/>
      <c r="L344" s="195"/>
      <c r="M344" s="195"/>
      <c r="N344" s="195"/>
      <c r="O344" s="195"/>
      <c r="P344" s="195"/>
      <c r="Q344" s="195"/>
      <c r="R344" s="195"/>
    </row>
    <row r="345" spans="2:18" x14ac:dyDescent="0.2">
      <c r="B345" s="193"/>
      <c r="C345" s="194"/>
      <c r="D345" s="193"/>
      <c r="E345" s="193"/>
      <c r="F345" s="195"/>
      <c r="G345" s="195"/>
      <c r="H345" s="195"/>
      <c r="I345" s="195"/>
      <c r="J345" s="195"/>
      <c r="K345" s="195"/>
      <c r="L345" s="195"/>
      <c r="M345" s="195"/>
      <c r="N345" s="195"/>
      <c r="O345" s="195"/>
      <c r="P345" s="195"/>
      <c r="Q345" s="195"/>
      <c r="R345" s="195"/>
    </row>
    <row r="346" spans="2:18" x14ac:dyDescent="0.2">
      <c r="B346" s="193"/>
      <c r="C346" s="194"/>
      <c r="D346" s="193"/>
      <c r="E346" s="193"/>
      <c r="F346" s="195"/>
      <c r="G346" s="195"/>
      <c r="H346" s="195"/>
      <c r="I346" s="195"/>
      <c r="J346" s="195"/>
      <c r="K346" s="195"/>
      <c r="L346" s="195"/>
      <c r="M346" s="195"/>
      <c r="N346" s="195"/>
      <c r="O346" s="195"/>
      <c r="P346" s="195"/>
      <c r="Q346" s="195"/>
      <c r="R346" s="195"/>
    </row>
    <row r="347" spans="2:18" x14ac:dyDescent="0.2">
      <c r="B347" s="193"/>
      <c r="C347" s="194"/>
      <c r="D347" s="193"/>
      <c r="E347" s="193"/>
      <c r="F347" s="195"/>
      <c r="G347" s="195"/>
      <c r="H347" s="195"/>
      <c r="I347" s="195"/>
      <c r="J347" s="195"/>
      <c r="K347" s="195"/>
      <c r="L347" s="195"/>
      <c r="M347" s="195"/>
      <c r="N347" s="195"/>
      <c r="O347" s="195"/>
      <c r="P347" s="195"/>
      <c r="Q347" s="195"/>
      <c r="R347" s="195"/>
    </row>
    <row r="348" spans="2:18" x14ac:dyDescent="0.2">
      <c r="B348" s="193"/>
      <c r="C348" s="194"/>
      <c r="D348" s="193"/>
      <c r="E348" s="193"/>
      <c r="F348" s="195"/>
      <c r="G348" s="195"/>
      <c r="H348" s="195"/>
      <c r="I348" s="195"/>
      <c r="J348" s="195"/>
      <c r="K348" s="195"/>
      <c r="L348" s="195"/>
      <c r="M348" s="195"/>
      <c r="N348" s="195"/>
      <c r="O348" s="195"/>
      <c r="P348" s="195"/>
      <c r="Q348" s="195"/>
      <c r="R348" s="195"/>
    </row>
    <row r="349" spans="2:18" x14ac:dyDescent="0.2">
      <c r="B349" s="193"/>
      <c r="C349" s="194"/>
      <c r="D349" s="193"/>
      <c r="E349" s="193"/>
      <c r="F349" s="195"/>
      <c r="G349" s="195"/>
      <c r="H349" s="195"/>
      <c r="I349" s="195"/>
      <c r="J349" s="195"/>
      <c r="K349" s="195"/>
      <c r="L349" s="195"/>
      <c r="M349" s="195"/>
      <c r="N349" s="195"/>
      <c r="O349" s="195"/>
      <c r="P349" s="195"/>
      <c r="Q349" s="195"/>
      <c r="R349" s="195"/>
    </row>
    <row r="350" spans="2:18" x14ac:dyDescent="0.2">
      <c r="B350" s="193"/>
      <c r="C350" s="194"/>
      <c r="D350" s="193"/>
      <c r="E350" s="193"/>
      <c r="F350" s="195"/>
      <c r="G350" s="195"/>
      <c r="H350" s="195"/>
      <c r="I350" s="195"/>
      <c r="J350" s="195"/>
      <c r="K350" s="195"/>
      <c r="L350" s="195"/>
      <c r="M350" s="195"/>
      <c r="N350" s="195"/>
      <c r="O350" s="195"/>
      <c r="P350" s="195"/>
      <c r="Q350" s="195"/>
      <c r="R350" s="195"/>
    </row>
    <row r="351" spans="2:18" x14ac:dyDescent="0.2">
      <c r="B351" s="193"/>
      <c r="C351" s="194"/>
      <c r="D351" s="193"/>
      <c r="E351" s="193"/>
      <c r="F351" s="195"/>
      <c r="G351" s="195"/>
      <c r="H351" s="195"/>
      <c r="I351" s="195"/>
      <c r="J351" s="195"/>
      <c r="K351" s="195"/>
      <c r="L351" s="195"/>
      <c r="M351" s="195"/>
      <c r="N351" s="195"/>
      <c r="O351" s="195"/>
      <c r="P351" s="195"/>
      <c r="Q351" s="195"/>
      <c r="R351" s="195"/>
    </row>
    <row r="352" spans="2:18" x14ac:dyDescent="0.2">
      <c r="B352" s="193"/>
      <c r="C352" s="194"/>
      <c r="D352" s="193"/>
      <c r="E352" s="193"/>
      <c r="F352" s="195"/>
      <c r="G352" s="195"/>
      <c r="H352" s="195"/>
      <c r="I352" s="195"/>
      <c r="J352" s="195"/>
      <c r="K352" s="195"/>
      <c r="L352" s="195"/>
      <c r="M352" s="195"/>
      <c r="N352" s="195"/>
      <c r="O352" s="195"/>
      <c r="P352" s="195"/>
      <c r="Q352" s="195"/>
      <c r="R352" s="195"/>
    </row>
  </sheetData>
  <customSheetViews>
    <customSheetView guid="{271ACE58-C9A7-47A9-B533-660AC5CCFDCA}" showPageBreaks="1" showGridLines="0" fitToPage="1" printArea="1">
      <pane xSplit="3" ySplit="3" topLeftCell="D4" activePane="bottomRight" state="frozen"/>
      <selection pane="bottomRight" activeCell="S3" sqref="S3:S12"/>
      <rowBreaks count="2" manualBreakCount="2">
        <brk id="42" max="16383" man="1"/>
        <brk id="81" max="16383" man="1"/>
      </rowBreaks>
      <pageMargins left="0.23622047244094491" right="0.23622047244094491" top="0.74803149606299213" bottom="0.74803149606299213" header="0.31496062992125984" footer="0.31496062992125984"/>
      <pageSetup paperSize="8" scale="50" orientation="landscape" cellComments="asDisplayed" r:id="rId1"/>
      <headerFooter alignWithMargins="0"/>
    </customSheetView>
  </customSheetViews>
  <mergeCells count="170">
    <mergeCell ref="C2:S2"/>
    <mergeCell ref="S3:S12"/>
    <mergeCell ref="B4:B12"/>
    <mergeCell ref="C4:C7"/>
    <mergeCell ref="D4:E5"/>
    <mergeCell ref="F4:F5"/>
    <mergeCell ref="G4:G5"/>
    <mergeCell ref="H4:H5"/>
    <mergeCell ref="I4:I5"/>
    <mergeCell ref="I9:I10"/>
    <mergeCell ref="P4:P5"/>
    <mergeCell ref="Q4:Q5"/>
    <mergeCell ref="R4:R5"/>
    <mergeCell ref="D6:R6"/>
    <mergeCell ref="D7:R7"/>
    <mergeCell ref="C8:E8"/>
    <mergeCell ref="J4:J5"/>
    <mergeCell ref="K4:K5"/>
    <mergeCell ref="L4:L5"/>
    <mergeCell ref="M4:M5"/>
    <mergeCell ref="N4:N5"/>
    <mergeCell ref="O4:O5"/>
    <mergeCell ref="S15:S42"/>
    <mergeCell ref="D18:D20"/>
    <mergeCell ref="D21:R21"/>
    <mergeCell ref="D22:R22"/>
    <mergeCell ref="C24:C33"/>
    <mergeCell ref="D24:D27"/>
    <mergeCell ref="D28:D31"/>
    <mergeCell ref="P9:P10"/>
    <mergeCell ref="Q9:Q10"/>
    <mergeCell ref="R9:R10"/>
    <mergeCell ref="D11:R11"/>
    <mergeCell ref="D12:R12"/>
    <mergeCell ref="C14:E14"/>
    <mergeCell ref="J9:J10"/>
    <mergeCell ref="K9:K10"/>
    <mergeCell ref="L9:L10"/>
    <mergeCell ref="M9:M10"/>
    <mergeCell ref="N9:N10"/>
    <mergeCell ref="O9:O10"/>
    <mergeCell ref="C9:C12"/>
    <mergeCell ref="D9:E10"/>
    <mergeCell ref="F9:F10"/>
    <mergeCell ref="G9:G10"/>
    <mergeCell ref="H9:H10"/>
    <mergeCell ref="D32:R32"/>
    <mergeCell ref="D33:R33"/>
    <mergeCell ref="C35:C42"/>
    <mergeCell ref="D35:D37"/>
    <mergeCell ref="D38:D40"/>
    <mergeCell ref="D41:O41"/>
    <mergeCell ref="D42:R42"/>
    <mergeCell ref="B15:B42"/>
    <mergeCell ref="C15:C22"/>
    <mergeCell ref="D15:D17"/>
    <mergeCell ref="C52:C55"/>
    <mergeCell ref="D54:O54"/>
    <mergeCell ref="D55:R55"/>
    <mergeCell ref="C56:E56"/>
    <mergeCell ref="C57:C60"/>
    <mergeCell ref="D59:R59"/>
    <mergeCell ref="D60:R60"/>
    <mergeCell ref="B43:S43"/>
    <mergeCell ref="C44:E44"/>
    <mergeCell ref="B45:B73"/>
    <mergeCell ref="C45:C50"/>
    <mergeCell ref="D45:D46"/>
    <mergeCell ref="S45:S81"/>
    <mergeCell ref="D47:D48"/>
    <mergeCell ref="D49:O49"/>
    <mergeCell ref="D50:R50"/>
    <mergeCell ref="C51:E51"/>
    <mergeCell ref="C72:C81"/>
    <mergeCell ref="D72:D75"/>
    <mergeCell ref="B74:B75"/>
    <mergeCell ref="B76:B81"/>
    <mergeCell ref="D76:D79"/>
    <mergeCell ref="D80:R80"/>
    <mergeCell ref="D81:R81"/>
    <mergeCell ref="C84:C89"/>
    <mergeCell ref="D84:D85"/>
    <mergeCell ref="S84:S98"/>
    <mergeCell ref="D86:D87"/>
    <mergeCell ref="D88:R88"/>
    <mergeCell ref="D89:R89"/>
    <mergeCell ref="B91:B92"/>
    <mergeCell ref="C91:C98"/>
    <mergeCell ref="C61:E61"/>
    <mergeCell ref="C62:C65"/>
    <mergeCell ref="D64:R64"/>
    <mergeCell ref="D65:R65"/>
    <mergeCell ref="C66:E66"/>
    <mergeCell ref="C67:C70"/>
    <mergeCell ref="D69:R69"/>
    <mergeCell ref="D70:R70"/>
    <mergeCell ref="B93:B98"/>
    <mergeCell ref="D94:D96"/>
    <mergeCell ref="D97:R97"/>
    <mergeCell ref="D98:R98"/>
    <mergeCell ref="B118:B119"/>
    <mergeCell ref="D118:R118"/>
    <mergeCell ref="B120:B125"/>
    <mergeCell ref="C120:C125"/>
    <mergeCell ref="D120:D121"/>
    <mergeCell ref="D122:D123"/>
    <mergeCell ref="D124:R124"/>
    <mergeCell ref="D125:R125"/>
    <mergeCell ref="S101:S125"/>
    <mergeCell ref="D103:R103"/>
    <mergeCell ref="D104:R104"/>
    <mergeCell ref="C106:C111"/>
    <mergeCell ref="D106:D107"/>
    <mergeCell ref="D108:D109"/>
    <mergeCell ref="D110:R110"/>
    <mergeCell ref="D111:R111"/>
    <mergeCell ref="C113:C118"/>
    <mergeCell ref="D113:D114"/>
    <mergeCell ref="B101:B117"/>
    <mergeCell ref="C101:C104"/>
    <mergeCell ref="D115:D116"/>
    <mergeCell ref="D117:R117"/>
    <mergeCell ref="B166:B167"/>
    <mergeCell ref="B168:B173"/>
    <mergeCell ref="D172:R172"/>
    <mergeCell ref="D173:R173"/>
    <mergeCell ref="B174:S174"/>
    <mergeCell ref="B175:B187"/>
    <mergeCell ref="C175:C187"/>
    <mergeCell ref="D176:E176"/>
    <mergeCell ref="D177:E177"/>
    <mergeCell ref="D178:E178"/>
    <mergeCell ref="C158:C173"/>
    <mergeCell ref="D158:D164"/>
    <mergeCell ref="D165:D171"/>
    <mergeCell ref="B128:B165"/>
    <mergeCell ref="C128:C137"/>
    <mergeCell ref="D128:D131"/>
    <mergeCell ref="S128:S173"/>
    <mergeCell ref="D132:D135"/>
    <mergeCell ref="D136:R136"/>
    <mergeCell ref="D137:R137"/>
    <mergeCell ref="C138:E138"/>
    <mergeCell ref="C139:C146"/>
    <mergeCell ref="D185:E185"/>
    <mergeCell ref="D186:E186"/>
    <mergeCell ref="D187:E187"/>
    <mergeCell ref="C3:E3"/>
    <mergeCell ref="D179:E179"/>
    <mergeCell ref="D180:E180"/>
    <mergeCell ref="D181:E181"/>
    <mergeCell ref="D182:E182"/>
    <mergeCell ref="D183:E183"/>
    <mergeCell ref="D184:E184"/>
    <mergeCell ref="C153:C156"/>
    <mergeCell ref="D155:R155"/>
    <mergeCell ref="D156:R156"/>
    <mergeCell ref="C157:E157"/>
    <mergeCell ref="D139:D141"/>
    <mergeCell ref="D142:D144"/>
    <mergeCell ref="D145:R145"/>
    <mergeCell ref="D146:R146"/>
    <mergeCell ref="C148:C151"/>
    <mergeCell ref="D150:R150"/>
    <mergeCell ref="D151:R151"/>
    <mergeCell ref="C127:E127"/>
    <mergeCell ref="D91:D93"/>
    <mergeCell ref="C71:E71"/>
    <mergeCell ref="B82:S82"/>
    <mergeCell ref="B84:B90"/>
  </mergeCells>
  <pageMargins left="0.23622047244094491" right="0.23622047244094491" top="0.74803149606299213" bottom="0.74803149606299213" header="0.31496062992125984" footer="0.31496062992125984"/>
  <pageSetup paperSize="8" scale="50" orientation="landscape" cellComments="asDisplayed" r:id="rId2"/>
  <headerFooter alignWithMargins="0"/>
  <rowBreaks count="2" manualBreakCount="2">
    <brk id="42" max="16383" man="1"/>
    <brk id="81" max="16383"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C551D"/>
    <pageSetUpPr fitToPage="1"/>
  </sheetPr>
  <dimension ref="A1:R245"/>
  <sheetViews>
    <sheetView showGridLines="0" topLeftCell="H22" zoomScaleNormal="100" zoomScaleSheetLayoutView="100" workbookViewId="0"/>
  </sheetViews>
  <sheetFormatPr defaultRowHeight="12.75" x14ac:dyDescent="0.2"/>
  <cols>
    <col min="1" max="1" width="2.7109375" style="2" customWidth="1"/>
    <col min="2" max="2" width="30.7109375" style="2" customWidth="1"/>
    <col min="3" max="4" width="23" style="2" customWidth="1"/>
    <col min="5" max="17" width="20.7109375" style="1" customWidth="1"/>
    <col min="18" max="16384" width="9.140625" style="2"/>
  </cols>
  <sheetData>
    <row r="1" spans="1:18" ht="15" customHeight="1" thickBot="1" x14ac:dyDescent="0.25">
      <c r="B1" s="5"/>
      <c r="C1" s="5"/>
      <c r="D1" s="5"/>
      <c r="E1" s="7"/>
      <c r="F1" s="7"/>
      <c r="G1" s="7"/>
      <c r="H1" s="7"/>
      <c r="I1" s="7"/>
      <c r="J1" s="7"/>
      <c r="K1" s="7"/>
      <c r="L1" s="7"/>
      <c r="M1" s="7"/>
      <c r="N1" s="7"/>
      <c r="O1" s="7"/>
      <c r="P1" s="7"/>
      <c r="Q1" s="7"/>
    </row>
    <row r="2" spans="1:18" ht="24.75" customHeight="1" thickBot="1" x14ac:dyDescent="0.25">
      <c r="A2" s="4"/>
      <c r="B2" s="583" t="s">
        <v>127</v>
      </c>
      <c r="C2" s="584"/>
      <c r="D2" s="584"/>
      <c r="E2" s="584"/>
      <c r="F2" s="584"/>
      <c r="G2" s="584"/>
      <c r="H2" s="584"/>
      <c r="I2" s="584"/>
      <c r="J2" s="584"/>
      <c r="K2" s="584"/>
      <c r="L2" s="584"/>
      <c r="M2" s="584"/>
      <c r="N2" s="584"/>
      <c r="O2" s="584"/>
      <c r="P2" s="584"/>
      <c r="Q2" s="584"/>
      <c r="R2" s="81"/>
    </row>
    <row r="3" spans="1:18" ht="12" customHeight="1" x14ac:dyDescent="0.2">
      <c r="B3" s="45"/>
      <c r="C3" s="46"/>
      <c r="D3" s="46"/>
      <c r="E3" s="46"/>
      <c r="F3" s="46"/>
      <c r="G3" s="46"/>
      <c r="H3" s="46"/>
      <c r="I3" s="46"/>
      <c r="J3" s="46"/>
      <c r="K3" s="46"/>
      <c r="L3" s="46"/>
      <c r="M3" s="46"/>
      <c r="N3" s="46"/>
      <c r="O3" s="46"/>
      <c r="P3" s="46"/>
      <c r="Q3" s="46"/>
    </row>
    <row r="4" spans="1:18" ht="19.5" customHeight="1" thickBot="1" x14ac:dyDescent="0.25">
      <c r="B4" s="572" t="s">
        <v>124</v>
      </c>
      <c r="C4" s="573"/>
      <c r="D4" s="573"/>
      <c r="E4" s="573"/>
      <c r="F4" s="573"/>
      <c r="G4" s="573"/>
      <c r="H4" s="573"/>
      <c r="I4" s="573"/>
      <c r="J4" s="573"/>
      <c r="K4" s="573"/>
      <c r="L4" s="573"/>
      <c r="M4" s="573"/>
      <c r="N4" s="573"/>
      <c r="O4" s="573"/>
      <c r="P4" s="573"/>
      <c r="Q4" s="573"/>
      <c r="R4" s="40"/>
    </row>
    <row r="5" spans="1:18" ht="14.1" customHeight="1" x14ac:dyDescent="0.2">
      <c r="A5" s="41"/>
      <c r="B5" s="82"/>
      <c r="C5" s="92"/>
      <c r="D5" s="93"/>
      <c r="E5" s="181">
        <v>2008</v>
      </c>
      <c r="F5" s="181">
        <v>2009</v>
      </c>
      <c r="G5" s="181" t="s">
        <v>148</v>
      </c>
      <c r="H5" s="181" t="s">
        <v>149</v>
      </c>
      <c r="I5" s="181" t="s">
        <v>150</v>
      </c>
      <c r="J5" s="182" t="s">
        <v>151</v>
      </c>
      <c r="K5" s="183" t="s">
        <v>152</v>
      </c>
      <c r="L5" s="181" t="s">
        <v>153</v>
      </c>
      <c r="M5" s="181" t="s">
        <v>154</v>
      </c>
      <c r="N5" s="182" t="s">
        <v>155</v>
      </c>
      <c r="O5" s="182" t="s">
        <v>156</v>
      </c>
      <c r="P5" s="182" t="s">
        <v>157</v>
      </c>
      <c r="Q5" s="181" t="s">
        <v>158</v>
      </c>
      <c r="R5" s="40"/>
    </row>
    <row r="6" spans="1:18" ht="14.1" customHeight="1" x14ac:dyDescent="0.2">
      <c r="A6" s="41"/>
      <c r="B6" s="578" t="s">
        <v>85</v>
      </c>
      <c r="C6" s="576" t="s">
        <v>80</v>
      </c>
      <c r="D6" s="83" t="s">
        <v>2</v>
      </c>
      <c r="E6" s="226"/>
      <c r="F6" s="55"/>
      <c r="G6" s="54"/>
      <c r="H6" s="276"/>
      <c r="I6" s="276"/>
      <c r="J6" s="105">
        <v>10038000</v>
      </c>
      <c r="K6" s="105">
        <v>20000000</v>
      </c>
      <c r="L6" s="105">
        <v>50000000</v>
      </c>
      <c r="M6" s="105">
        <v>55000000</v>
      </c>
      <c r="N6" s="105">
        <v>67500000</v>
      </c>
      <c r="O6" s="369">
        <v>67500000</v>
      </c>
      <c r="P6" s="369">
        <v>67500000</v>
      </c>
      <c r="Q6" s="370">
        <v>67500000</v>
      </c>
      <c r="R6" s="9"/>
    </row>
    <row r="7" spans="1:18" ht="14.1" customHeight="1" thickBot="1" x14ac:dyDescent="0.25">
      <c r="A7" s="41"/>
      <c r="B7" s="579"/>
      <c r="C7" s="561"/>
      <c r="D7" s="87" t="s">
        <v>3</v>
      </c>
      <c r="E7" s="57"/>
      <c r="F7" s="57"/>
      <c r="G7" s="57"/>
      <c r="H7" s="283"/>
      <c r="I7" s="283"/>
      <c r="J7" s="171">
        <v>11258000</v>
      </c>
      <c r="K7" s="94"/>
      <c r="L7" s="94"/>
      <c r="M7" s="94"/>
      <c r="N7" s="94"/>
      <c r="O7" s="57"/>
      <c r="P7" s="57"/>
      <c r="Q7" s="334"/>
      <c r="R7" s="9"/>
    </row>
    <row r="8" spans="1:18" ht="14.1" customHeight="1" x14ac:dyDescent="0.2">
      <c r="A8" s="41"/>
      <c r="B8" s="579"/>
      <c r="C8" s="562" t="s">
        <v>82</v>
      </c>
      <c r="D8" s="83" t="s">
        <v>2</v>
      </c>
      <c r="E8" s="55"/>
      <c r="F8" s="55"/>
      <c r="G8" s="54"/>
      <c r="H8" s="55"/>
      <c r="I8" s="55"/>
      <c r="J8" s="55"/>
      <c r="K8" s="96"/>
      <c r="L8" s="96"/>
      <c r="M8" s="96"/>
      <c r="N8" s="96"/>
      <c r="O8" s="97"/>
      <c r="P8" s="98"/>
      <c r="Q8" s="338"/>
      <c r="R8" s="9"/>
    </row>
    <row r="9" spans="1:18" ht="14.1" customHeight="1" thickBot="1" x14ac:dyDescent="0.25">
      <c r="A9" s="41"/>
      <c r="B9" s="579"/>
      <c r="C9" s="563"/>
      <c r="D9" s="91" t="s">
        <v>3</v>
      </c>
      <c r="E9" s="76"/>
      <c r="F9" s="76"/>
      <c r="G9" s="76"/>
      <c r="H9" s="76"/>
      <c r="I9" s="76"/>
      <c r="J9" s="76"/>
      <c r="K9" s="100"/>
      <c r="L9" s="100"/>
      <c r="M9" s="100"/>
      <c r="N9" s="100"/>
      <c r="O9" s="100"/>
      <c r="P9" s="101"/>
      <c r="Q9" s="339"/>
      <c r="R9" s="9"/>
    </row>
    <row r="10" spans="1:18" ht="14.1" hidden="1" customHeight="1" thickBot="1" x14ac:dyDescent="0.25">
      <c r="A10" s="41"/>
      <c r="B10" s="579"/>
      <c r="C10" s="581" t="s">
        <v>83</v>
      </c>
      <c r="D10" s="83" t="s">
        <v>2</v>
      </c>
      <c r="E10" s="55"/>
      <c r="F10" s="55"/>
      <c r="G10" s="55"/>
      <c r="H10" s="55"/>
      <c r="I10" s="55"/>
      <c r="J10" s="55"/>
      <c r="K10" s="106"/>
      <c r="L10" s="106"/>
      <c r="M10" s="106"/>
      <c r="N10" s="106"/>
      <c r="O10" s="106"/>
      <c r="P10" s="294"/>
      <c r="Q10" s="329"/>
      <c r="R10" s="9"/>
    </row>
    <row r="11" spans="1:18" ht="14.1" hidden="1" customHeight="1" x14ac:dyDescent="0.2">
      <c r="A11" s="41"/>
      <c r="B11" s="579"/>
      <c r="C11" s="564"/>
      <c r="D11" s="91" t="s">
        <v>3</v>
      </c>
      <c r="E11" s="76"/>
      <c r="F11" s="76"/>
      <c r="G11" s="76"/>
      <c r="H11" s="76"/>
      <c r="I11" s="76"/>
      <c r="J11" s="76"/>
      <c r="K11" s="111"/>
      <c r="L11" s="111"/>
      <c r="M11" s="111"/>
      <c r="N11" s="111"/>
      <c r="O11" s="111"/>
      <c r="P11" s="112"/>
      <c r="Q11" s="113"/>
      <c r="R11" s="9"/>
    </row>
    <row r="12" spans="1:18" ht="12.75" customHeight="1" x14ac:dyDescent="0.2">
      <c r="A12" s="9"/>
      <c r="B12" s="84"/>
      <c r="C12" s="85"/>
      <c r="D12" s="86"/>
      <c r="E12" s="172"/>
      <c r="F12" s="172"/>
      <c r="G12" s="172"/>
      <c r="H12" s="172"/>
      <c r="I12" s="172"/>
      <c r="J12" s="172"/>
      <c r="K12" s="173"/>
      <c r="L12" s="173"/>
      <c r="M12" s="173"/>
      <c r="N12" s="173"/>
      <c r="O12" s="173"/>
      <c r="P12" s="173"/>
      <c r="Q12" s="174"/>
      <c r="R12" s="9"/>
    </row>
    <row r="13" spans="1:18" x14ac:dyDescent="0.2">
      <c r="B13" s="578" t="s">
        <v>84</v>
      </c>
      <c r="C13" s="560" t="s">
        <v>81</v>
      </c>
      <c r="D13" s="83" t="s">
        <v>2</v>
      </c>
      <c r="E13" s="276"/>
      <c r="F13" s="293"/>
      <c r="G13" s="175">
        <v>5000000</v>
      </c>
      <c r="H13" s="366">
        <f>(G13+I13)/2</f>
        <v>27500000</v>
      </c>
      <c r="I13" s="175">
        <v>50000000</v>
      </c>
      <c r="J13" s="366">
        <f>(I13+K13)/2</f>
        <v>150000000</v>
      </c>
      <c r="K13" s="175">
        <v>250000000</v>
      </c>
      <c r="L13" s="367">
        <v>250000000</v>
      </c>
      <c r="M13" s="367">
        <v>250000000</v>
      </c>
      <c r="N13" s="367">
        <v>250000000</v>
      </c>
      <c r="O13" s="367">
        <v>250000000</v>
      </c>
      <c r="P13" s="367">
        <v>250000000</v>
      </c>
      <c r="Q13" s="368">
        <v>250000000</v>
      </c>
    </row>
    <row r="14" spans="1:18" ht="13.5" thickBot="1" x14ac:dyDescent="0.25">
      <c r="B14" s="579"/>
      <c r="C14" s="561"/>
      <c r="D14" s="87" t="s">
        <v>3</v>
      </c>
      <c r="E14" s="283"/>
      <c r="F14" s="171">
        <v>31000</v>
      </c>
      <c r="G14" s="171">
        <v>127000</v>
      </c>
      <c r="H14" s="171">
        <v>37590000</v>
      </c>
      <c r="I14" s="171">
        <v>50820000</v>
      </c>
      <c r="J14" s="171">
        <v>53280000</v>
      </c>
      <c r="K14" s="94"/>
      <c r="L14" s="107"/>
      <c r="M14" s="107"/>
      <c r="N14" s="107"/>
      <c r="O14" s="107"/>
      <c r="P14" s="212"/>
      <c r="Q14" s="213"/>
    </row>
    <row r="15" spans="1:18" x14ac:dyDescent="0.2">
      <c r="B15" s="579"/>
      <c r="C15" s="562" t="s">
        <v>80</v>
      </c>
      <c r="D15" s="83" t="s">
        <v>2</v>
      </c>
      <c r="E15" s="276"/>
      <c r="F15" s="257"/>
      <c r="G15" s="257"/>
      <c r="H15" s="257"/>
      <c r="I15" s="257"/>
      <c r="J15" s="257"/>
      <c r="K15" s="257"/>
      <c r="L15" s="106"/>
      <c r="M15" s="106"/>
      <c r="N15" s="106"/>
      <c r="O15" s="108"/>
      <c r="P15" s="109"/>
      <c r="Q15" s="110"/>
    </row>
    <row r="16" spans="1:18" ht="13.5" thickBot="1" x14ac:dyDescent="0.25">
      <c r="B16" s="579"/>
      <c r="C16" s="563"/>
      <c r="D16" s="87" t="s">
        <v>3</v>
      </c>
      <c r="E16" s="283"/>
      <c r="F16" s="171">
        <v>974000</v>
      </c>
      <c r="G16" s="171">
        <v>4000000</v>
      </c>
      <c r="H16" s="171">
        <v>7300000</v>
      </c>
      <c r="I16" s="171">
        <v>10700000</v>
      </c>
      <c r="J16" s="171">
        <v>13500000</v>
      </c>
      <c r="K16" s="94"/>
      <c r="L16" s="107"/>
      <c r="M16" s="107"/>
      <c r="N16" s="107"/>
      <c r="O16" s="107"/>
      <c r="P16" s="212"/>
      <c r="Q16" s="213"/>
    </row>
    <row r="17" spans="1:18" x14ac:dyDescent="0.2">
      <c r="B17" s="579"/>
      <c r="C17" s="576" t="s">
        <v>82</v>
      </c>
      <c r="D17" s="83" t="s">
        <v>2</v>
      </c>
      <c r="E17" s="276"/>
      <c r="F17" s="257"/>
      <c r="G17" s="257"/>
      <c r="H17" s="257"/>
      <c r="I17" s="257"/>
      <c r="J17" s="257"/>
      <c r="K17" s="257"/>
      <c r="L17" s="106"/>
      <c r="M17" s="106"/>
      <c r="N17" s="106"/>
      <c r="O17" s="108"/>
      <c r="P17" s="109"/>
      <c r="Q17" s="110"/>
    </row>
    <row r="18" spans="1:18" ht="13.5" thickBot="1" x14ac:dyDescent="0.25">
      <c r="A18" s="41"/>
      <c r="B18" s="579"/>
      <c r="C18" s="561"/>
      <c r="D18" s="87" t="s">
        <v>3</v>
      </c>
      <c r="E18" s="283"/>
      <c r="F18" s="171">
        <v>1446000</v>
      </c>
      <c r="G18" s="171">
        <v>8303000</v>
      </c>
      <c r="H18" s="171">
        <v>16350000</v>
      </c>
      <c r="I18" s="171">
        <v>30675000</v>
      </c>
      <c r="J18" s="171">
        <v>40649000</v>
      </c>
      <c r="K18" s="94"/>
      <c r="L18" s="107"/>
      <c r="M18" s="107"/>
      <c r="N18" s="107"/>
      <c r="O18" s="107"/>
      <c r="P18" s="212"/>
      <c r="Q18" s="213"/>
    </row>
    <row r="19" spans="1:18" x14ac:dyDescent="0.2">
      <c r="A19" s="41"/>
      <c r="B19" s="579"/>
      <c r="C19" s="568" t="s">
        <v>83</v>
      </c>
      <c r="D19" s="83" t="s">
        <v>2</v>
      </c>
      <c r="E19" s="55"/>
      <c r="F19" s="276"/>
      <c r="G19" s="257"/>
      <c r="H19" s="257"/>
      <c r="I19" s="257"/>
      <c r="J19" s="257"/>
      <c r="K19" s="257"/>
      <c r="L19" s="96"/>
      <c r="M19" s="106"/>
      <c r="N19" s="106"/>
      <c r="O19" s="106"/>
      <c r="P19" s="294"/>
      <c r="Q19" s="295"/>
    </row>
    <row r="20" spans="1:18" x14ac:dyDescent="0.2">
      <c r="A20" s="41"/>
      <c r="B20" s="579"/>
      <c r="C20" s="580"/>
      <c r="D20" s="91" t="s">
        <v>3</v>
      </c>
      <c r="E20" s="76"/>
      <c r="F20" s="298"/>
      <c r="G20" s="176">
        <v>4372000</v>
      </c>
      <c r="H20" s="176">
        <v>8875000</v>
      </c>
      <c r="I20" s="176">
        <v>11740000</v>
      </c>
      <c r="J20" s="176">
        <v>11785000</v>
      </c>
      <c r="K20" s="100"/>
      <c r="L20" s="100"/>
      <c r="M20" s="214"/>
      <c r="N20" s="214"/>
      <c r="O20" s="214"/>
      <c r="P20" s="215"/>
      <c r="Q20" s="216"/>
    </row>
    <row r="21" spans="1:18" x14ac:dyDescent="0.2">
      <c r="A21" s="41"/>
      <c r="E21" s="177"/>
      <c r="F21" s="177"/>
      <c r="G21" s="177"/>
      <c r="H21" s="177"/>
      <c r="I21" s="177"/>
      <c r="J21" s="177"/>
      <c r="K21" s="177"/>
      <c r="L21" s="177"/>
      <c r="M21" s="177"/>
      <c r="N21" s="177"/>
      <c r="O21" s="177"/>
      <c r="P21" s="177"/>
      <c r="Q21" s="178"/>
    </row>
    <row r="22" spans="1:18" ht="14.1" customHeight="1" x14ac:dyDescent="0.2">
      <c r="A22" s="41"/>
      <c r="B22" s="558" t="s">
        <v>87</v>
      </c>
      <c r="C22" s="560" t="s">
        <v>80</v>
      </c>
      <c r="D22" s="83" t="s">
        <v>2</v>
      </c>
      <c r="E22" s="55"/>
      <c r="F22" s="55"/>
      <c r="G22" s="55"/>
      <c r="H22" s="55"/>
      <c r="I22" s="276"/>
      <c r="J22" s="320">
        <v>650000</v>
      </c>
      <c r="K22" s="320">
        <f>50000*50</f>
        <v>2500000</v>
      </c>
      <c r="L22" s="320">
        <v>5625000</v>
      </c>
      <c r="M22" s="320">
        <v>7500000</v>
      </c>
      <c r="N22" s="320">
        <v>10000000</v>
      </c>
      <c r="O22" s="320">
        <v>12500000</v>
      </c>
      <c r="P22" s="371">
        <v>12500000</v>
      </c>
      <c r="Q22" s="368">
        <v>12500000</v>
      </c>
      <c r="R22" s="9"/>
    </row>
    <row r="23" spans="1:18" ht="14.1" customHeight="1" thickBot="1" x14ac:dyDescent="0.25">
      <c r="A23" s="41"/>
      <c r="B23" s="559"/>
      <c r="C23" s="561"/>
      <c r="D23" s="91" t="s">
        <v>3</v>
      </c>
      <c r="E23" s="76"/>
      <c r="F23" s="76"/>
      <c r="G23" s="76"/>
      <c r="H23" s="76"/>
      <c r="I23" s="277"/>
      <c r="J23" s="176">
        <v>217000</v>
      </c>
      <c r="K23" s="100"/>
      <c r="L23" s="100"/>
      <c r="M23" s="100"/>
      <c r="N23" s="100"/>
      <c r="O23" s="100"/>
      <c r="P23" s="215"/>
      <c r="Q23" s="216"/>
      <c r="R23" s="9"/>
    </row>
    <row r="24" spans="1:18" ht="14.1" hidden="1" customHeight="1" x14ac:dyDescent="0.2">
      <c r="A24" s="41"/>
      <c r="B24" s="559"/>
      <c r="C24" s="564" t="s">
        <v>82</v>
      </c>
      <c r="D24" s="83" t="s">
        <v>2</v>
      </c>
      <c r="E24" s="55"/>
      <c r="F24" s="55"/>
      <c r="G24" s="55"/>
      <c r="H24" s="55"/>
      <c r="I24" s="55"/>
      <c r="J24" s="55"/>
      <c r="K24" s="106"/>
      <c r="L24" s="106"/>
      <c r="M24" s="106"/>
      <c r="N24" s="106"/>
      <c r="O24" s="106"/>
      <c r="P24" s="294"/>
      <c r="Q24" s="295"/>
      <c r="R24" s="9"/>
    </row>
    <row r="25" spans="1:18" ht="14.1" hidden="1" customHeight="1" thickBot="1" x14ac:dyDescent="0.25">
      <c r="A25" s="41"/>
      <c r="B25" s="559"/>
      <c r="C25" s="575"/>
      <c r="D25" s="87" t="s">
        <v>3</v>
      </c>
      <c r="E25" s="57"/>
      <c r="F25" s="57"/>
      <c r="G25" s="57"/>
      <c r="H25" s="57"/>
      <c r="I25" s="57"/>
      <c r="J25" s="57"/>
      <c r="K25" s="107"/>
      <c r="L25" s="107"/>
      <c r="M25" s="107"/>
      <c r="N25" s="107"/>
      <c r="O25" s="107"/>
      <c r="P25" s="212"/>
      <c r="Q25" s="213"/>
      <c r="R25" s="9"/>
    </row>
    <row r="26" spans="1:18" ht="14.1" hidden="1" customHeight="1" x14ac:dyDescent="0.2">
      <c r="A26" s="41"/>
      <c r="B26" s="559"/>
      <c r="C26" s="564" t="s">
        <v>83</v>
      </c>
      <c r="D26" s="83" t="s">
        <v>2</v>
      </c>
      <c r="E26" s="55"/>
      <c r="F26" s="55"/>
      <c r="G26" s="54"/>
      <c r="H26" s="54"/>
      <c r="I26" s="55"/>
      <c r="J26" s="55"/>
      <c r="K26" s="106"/>
      <c r="L26" s="106"/>
      <c r="M26" s="106"/>
      <c r="N26" s="106"/>
      <c r="O26" s="108"/>
      <c r="P26" s="109"/>
      <c r="Q26" s="110"/>
      <c r="R26" s="9"/>
    </row>
    <row r="27" spans="1:18" ht="14.1" hidden="1" customHeight="1" x14ac:dyDescent="0.2">
      <c r="A27" s="41"/>
      <c r="B27" s="559"/>
      <c r="C27" s="565"/>
      <c r="D27" s="91" t="s">
        <v>3</v>
      </c>
      <c r="E27" s="76"/>
      <c r="F27" s="76"/>
      <c r="G27" s="76"/>
      <c r="H27" s="76"/>
      <c r="I27" s="76"/>
      <c r="J27" s="76"/>
      <c r="K27" s="214"/>
      <c r="L27" s="214"/>
      <c r="M27" s="214"/>
      <c r="N27" s="214"/>
      <c r="O27" s="214"/>
      <c r="P27" s="215"/>
      <c r="Q27" s="216"/>
      <c r="R27" s="9"/>
    </row>
    <row r="28" spans="1:18" x14ac:dyDescent="0.2">
      <c r="A28" s="41"/>
      <c r="B28" s="88"/>
      <c r="D28" s="9"/>
      <c r="E28" s="177"/>
      <c r="F28" s="177"/>
      <c r="G28" s="177"/>
      <c r="H28" s="177"/>
      <c r="I28" s="177"/>
      <c r="J28" s="177"/>
      <c r="K28" s="177"/>
      <c r="L28" s="177"/>
      <c r="M28" s="177"/>
      <c r="N28" s="177"/>
      <c r="O28" s="177"/>
      <c r="P28" s="177"/>
      <c r="Q28" s="178"/>
    </row>
    <row r="29" spans="1:18" ht="14.1" customHeight="1" x14ac:dyDescent="0.2">
      <c r="A29" s="41"/>
      <c r="B29" s="558" t="s">
        <v>88</v>
      </c>
      <c r="C29" s="560" t="s">
        <v>80</v>
      </c>
      <c r="D29" s="83" t="s">
        <v>2</v>
      </c>
      <c r="E29" s="55"/>
      <c r="F29" s="55"/>
      <c r="G29" s="276"/>
      <c r="H29" s="276"/>
      <c r="I29" s="276"/>
      <c r="J29" s="276"/>
      <c r="K29" s="276"/>
      <c r="L29" s="96"/>
      <c r="M29" s="96"/>
      <c r="N29" s="106"/>
      <c r="O29" s="106"/>
      <c r="P29" s="294"/>
      <c r="Q29" s="295"/>
      <c r="R29" s="9"/>
    </row>
    <row r="30" spans="1:18" ht="14.1" customHeight="1" thickBot="1" x14ac:dyDescent="0.25">
      <c r="A30" s="41"/>
      <c r="B30" s="559"/>
      <c r="C30" s="561"/>
      <c r="D30" s="87" t="s">
        <v>3</v>
      </c>
      <c r="E30" s="57"/>
      <c r="F30" s="57"/>
      <c r="G30" s="283"/>
      <c r="H30" s="283"/>
      <c r="I30" s="171">
        <v>642000</v>
      </c>
      <c r="J30" s="171">
        <v>2727000</v>
      </c>
      <c r="K30" s="94"/>
      <c r="L30" s="94"/>
      <c r="M30" s="94"/>
      <c r="N30" s="107"/>
      <c r="O30" s="107"/>
      <c r="P30" s="212"/>
      <c r="Q30" s="213"/>
      <c r="R30" s="9"/>
    </row>
    <row r="31" spans="1:18" ht="14.1" customHeight="1" x14ac:dyDescent="0.2">
      <c r="A31" s="41"/>
      <c r="B31" s="559"/>
      <c r="C31" s="562" t="s">
        <v>82</v>
      </c>
      <c r="D31" s="83" t="s">
        <v>2</v>
      </c>
      <c r="E31" s="55"/>
      <c r="F31" s="55"/>
      <c r="G31" s="55"/>
      <c r="H31" s="276"/>
      <c r="I31" s="276"/>
      <c r="J31" s="276"/>
      <c r="K31" s="276"/>
      <c r="L31" s="96"/>
      <c r="M31" s="96"/>
      <c r="N31" s="96"/>
      <c r="O31" s="108"/>
      <c r="P31" s="109"/>
      <c r="Q31" s="110"/>
      <c r="R31" s="9"/>
    </row>
    <row r="32" spans="1:18" ht="14.1" customHeight="1" thickBot="1" x14ac:dyDescent="0.25">
      <c r="A32" s="41"/>
      <c r="B32" s="559"/>
      <c r="C32" s="563"/>
      <c r="D32" s="87" t="s">
        <v>3</v>
      </c>
      <c r="E32" s="57"/>
      <c r="F32" s="57"/>
      <c r="G32" s="57"/>
      <c r="H32" s="283"/>
      <c r="I32" s="283"/>
      <c r="J32" s="171">
        <v>882000</v>
      </c>
      <c r="K32" s="94"/>
      <c r="L32" s="94"/>
      <c r="M32" s="94"/>
      <c r="N32" s="94"/>
      <c r="O32" s="107"/>
      <c r="P32" s="212"/>
      <c r="Q32" s="213"/>
      <c r="R32" s="9"/>
    </row>
    <row r="33" spans="1:18" ht="14.1" customHeight="1" x14ac:dyDescent="0.2">
      <c r="A33" s="41"/>
      <c r="B33" s="559"/>
      <c r="C33" s="576" t="s">
        <v>83</v>
      </c>
      <c r="D33" s="83" t="s">
        <v>2</v>
      </c>
      <c r="E33" s="55"/>
      <c r="F33" s="55"/>
      <c r="G33" s="55"/>
      <c r="H33" s="55"/>
      <c r="I33" s="55"/>
      <c r="J33" s="55"/>
      <c r="K33" s="96"/>
      <c r="L33" s="96"/>
      <c r="M33" s="96"/>
      <c r="N33" s="96"/>
      <c r="O33" s="97"/>
      <c r="P33" s="98"/>
      <c r="Q33" s="99"/>
      <c r="R33" s="9"/>
    </row>
    <row r="34" spans="1:18" ht="14.1" customHeight="1" x14ac:dyDescent="0.2">
      <c r="A34" s="41"/>
      <c r="B34" s="559"/>
      <c r="C34" s="577"/>
      <c r="D34" s="91" t="s">
        <v>3</v>
      </c>
      <c r="E34" s="76"/>
      <c r="F34" s="76"/>
      <c r="G34" s="76"/>
      <c r="H34" s="76"/>
      <c r="I34" s="76"/>
      <c r="J34" s="76"/>
      <c r="K34" s="100"/>
      <c r="L34" s="100"/>
      <c r="M34" s="100"/>
      <c r="N34" s="100"/>
      <c r="O34" s="100"/>
      <c r="P34" s="101"/>
      <c r="Q34" s="102"/>
      <c r="R34" s="9"/>
    </row>
    <row r="35" spans="1:18" x14ac:dyDescent="0.2">
      <c r="A35" s="41"/>
      <c r="B35" s="88"/>
      <c r="E35" s="177"/>
      <c r="F35" s="177"/>
      <c r="G35" s="177"/>
      <c r="H35" s="177"/>
      <c r="I35" s="177"/>
      <c r="J35" s="177"/>
      <c r="K35" s="177"/>
      <c r="L35" s="177"/>
      <c r="M35" s="177"/>
      <c r="N35" s="177"/>
      <c r="O35" s="177"/>
      <c r="P35" s="177"/>
      <c r="Q35" s="178"/>
    </row>
    <row r="36" spans="1:18" ht="14.1" customHeight="1" x14ac:dyDescent="0.2">
      <c r="A36" s="41"/>
      <c r="B36" s="558" t="s">
        <v>161</v>
      </c>
      <c r="C36" s="560" t="s">
        <v>80</v>
      </c>
      <c r="D36" s="83" t="s">
        <v>2</v>
      </c>
      <c r="E36" s="55"/>
      <c r="F36" s="55"/>
      <c r="G36" s="276"/>
      <c r="H36" s="276"/>
      <c r="I36" s="276"/>
      <c r="J36" s="276"/>
      <c r="K36" s="276"/>
      <c r="L36" s="96"/>
      <c r="M36" s="96"/>
      <c r="N36" s="106"/>
      <c r="O36" s="106"/>
      <c r="P36" s="294"/>
      <c r="Q36" s="295"/>
      <c r="R36" s="9"/>
    </row>
    <row r="37" spans="1:18" ht="14.1" customHeight="1" thickBot="1" x14ac:dyDescent="0.25">
      <c r="A37" s="41"/>
      <c r="B37" s="559"/>
      <c r="C37" s="561"/>
      <c r="D37" s="87" t="s">
        <v>3</v>
      </c>
      <c r="E37" s="57"/>
      <c r="F37" s="57"/>
      <c r="G37" s="283"/>
      <c r="H37" s="171">
        <v>861000</v>
      </c>
      <c r="I37" s="171">
        <v>7913000</v>
      </c>
      <c r="J37" s="171">
        <v>36307000</v>
      </c>
      <c r="K37" s="94"/>
      <c r="L37" s="94"/>
      <c r="M37" s="94"/>
      <c r="N37" s="107"/>
      <c r="O37" s="107"/>
      <c r="P37" s="212"/>
      <c r="Q37" s="213"/>
      <c r="R37" s="9"/>
    </row>
    <row r="38" spans="1:18" ht="14.1" customHeight="1" x14ac:dyDescent="0.2">
      <c r="A38" s="41"/>
      <c r="B38" s="559"/>
      <c r="C38" s="562" t="s">
        <v>82</v>
      </c>
      <c r="D38" s="83" t="s">
        <v>2</v>
      </c>
      <c r="E38" s="55"/>
      <c r="F38" s="55"/>
      <c r="G38" s="276"/>
      <c r="H38" s="276"/>
      <c r="I38" s="276"/>
      <c r="J38" s="276"/>
      <c r="K38" s="276"/>
      <c r="L38" s="96"/>
      <c r="M38" s="96"/>
      <c r="N38" s="106"/>
      <c r="O38" s="108"/>
      <c r="P38" s="109"/>
      <c r="Q38" s="110"/>
      <c r="R38" s="9"/>
    </row>
    <row r="39" spans="1:18" ht="13.5" customHeight="1" thickBot="1" x14ac:dyDescent="0.25">
      <c r="A39" s="41"/>
      <c r="B39" s="559"/>
      <c r="C39" s="563"/>
      <c r="D39" s="91" t="s">
        <v>3</v>
      </c>
      <c r="E39" s="76"/>
      <c r="F39" s="76"/>
      <c r="G39" s="283"/>
      <c r="H39" s="283"/>
      <c r="I39" s="283"/>
      <c r="J39" s="176">
        <v>87000</v>
      </c>
      <c r="K39" s="251"/>
      <c r="L39" s="251"/>
      <c r="M39" s="251"/>
      <c r="N39" s="111"/>
      <c r="O39" s="111"/>
      <c r="P39" s="112"/>
      <c r="Q39" s="113"/>
      <c r="R39" s="9"/>
    </row>
    <row r="40" spans="1:18" ht="14.1" hidden="1" customHeight="1" x14ac:dyDescent="0.2">
      <c r="A40" s="41"/>
      <c r="B40" s="559"/>
      <c r="C40" s="581" t="s">
        <v>83</v>
      </c>
      <c r="D40" s="83" t="s">
        <v>2</v>
      </c>
      <c r="E40" s="55"/>
      <c r="F40" s="55"/>
      <c r="G40" s="55"/>
      <c r="H40" s="55"/>
      <c r="I40" s="55"/>
      <c r="J40" s="55"/>
      <c r="K40" s="106"/>
      <c r="L40" s="106"/>
      <c r="M40" s="106"/>
      <c r="N40" s="106"/>
      <c r="O40" s="106"/>
      <c r="P40" s="294"/>
      <c r="Q40" s="295"/>
      <c r="R40" s="9"/>
    </row>
    <row r="41" spans="1:18" ht="14.1" hidden="1" customHeight="1" x14ac:dyDescent="0.2">
      <c r="A41" s="41"/>
      <c r="B41" s="559"/>
      <c r="C41" s="564"/>
      <c r="D41" s="91" t="s">
        <v>3</v>
      </c>
      <c r="E41" s="76"/>
      <c r="F41" s="76"/>
      <c r="G41" s="76"/>
      <c r="H41" s="76"/>
      <c r="I41" s="76"/>
      <c r="J41" s="76"/>
      <c r="K41" s="214"/>
      <c r="L41" s="214"/>
      <c r="M41" s="214"/>
      <c r="N41" s="214"/>
      <c r="O41" s="214"/>
      <c r="P41" s="215"/>
      <c r="Q41" s="216"/>
      <c r="R41" s="9"/>
    </row>
    <row r="42" spans="1:18" x14ac:dyDescent="0.2">
      <c r="A42" s="41"/>
      <c r="B42" s="90"/>
      <c r="D42" s="9"/>
      <c r="E42" s="177"/>
      <c r="F42" s="177"/>
      <c r="G42" s="177"/>
      <c r="H42" s="177"/>
      <c r="I42" s="177"/>
      <c r="J42" s="177"/>
      <c r="K42" s="177"/>
      <c r="L42" s="177"/>
      <c r="M42" s="177"/>
      <c r="N42" s="177"/>
      <c r="O42" s="177"/>
      <c r="P42" s="177"/>
      <c r="Q42" s="178"/>
    </row>
    <row r="43" spans="1:18" ht="14.1" customHeight="1" x14ac:dyDescent="0.2">
      <c r="A43" s="41"/>
      <c r="B43" s="578" t="s">
        <v>89</v>
      </c>
      <c r="C43" s="560" t="s">
        <v>80</v>
      </c>
      <c r="D43" s="83" t="s">
        <v>2</v>
      </c>
      <c r="E43" s="55"/>
      <c r="F43" s="55"/>
      <c r="G43" s="276"/>
      <c r="H43" s="276"/>
      <c r="I43" s="276"/>
      <c r="J43" s="320">
        <v>0</v>
      </c>
      <c r="K43" s="366">
        <f>(J43+L43)/2</f>
        <v>7500000</v>
      </c>
      <c r="L43" s="320">
        <v>15000000</v>
      </c>
      <c r="M43" s="320">
        <v>20000000</v>
      </c>
      <c r="N43" s="366">
        <v>20000000</v>
      </c>
      <c r="O43" s="367">
        <v>20000000</v>
      </c>
      <c r="P43" s="371">
        <v>20000000</v>
      </c>
      <c r="Q43" s="368">
        <v>20000000</v>
      </c>
      <c r="R43" s="9"/>
    </row>
    <row r="44" spans="1:18" ht="14.1" customHeight="1" thickBot="1" x14ac:dyDescent="0.25">
      <c r="A44" s="41"/>
      <c r="B44" s="579"/>
      <c r="C44" s="567"/>
      <c r="D44" s="91" t="s">
        <v>3</v>
      </c>
      <c r="E44" s="76"/>
      <c r="F44" s="76"/>
      <c r="G44" s="298"/>
      <c r="H44" s="277"/>
      <c r="I44" s="277"/>
      <c r="J44" s="176">
        <v>224000</v>
      </c>
      <c r="K44" s="251"/>
      <c r="L44" s="251"/>
      <c r="M44" s="251"/>
      <c r="N44" s="251"/>
      <c r="O44" s="111"/>
      <c r="P44" s="112"/>
      <c r="Q44" s="113"/>
      <c r="R44" s="9"/>
    </row>
    <row r="45" spans="1:18" ht="14.1" hidden="1" customHeight="1" x14ac:dyDescent="0.2">
      <c r="A45" s="41"/>
      <c r="B45" s="579"/>
      <c r="C45" s="581" t="s">
        <v>82</v>
      </c>
      <c r="D45" s="83" t="s">
        <v>2</v>
      </c>
      <c r="E45" s="55"/>
      <c r="F45" s="55"/>
      <c r="G45" s="55"/>
      <c r="H45" s="55"/>
      <c r="I45" s="55"/>
      <c r="J45" s="55"/>
      <c r="K45" s="55"/>
      <c r="L45" s="55"/>
      <c r="M45" s="55"/>
      <c r="N45" s="55"/>
      <c r="O45" s="55"/>
      <c r="P45" s="55"/>
      <c r="Q45" s="55"/>
      <c r="R45" s="9"/>
    </row>
    <row r="46" spans="1:18" ht="14.1" hidden="1" customHeight="1" thickBot="1" x14ac:dyDescent="0.25">
      <c r="A46" s="41"/>
      <c r="B46" s="579"/>
      <c r="C46" s="582"/>
      <c r="D46" s="87" t="s">
        <v>3</v>
      </c>
      <c r="E46" s="55"/>
      <c r="F46" s="55"/>
      <c r="G46" s="55"/>
      <c r="H46" s="55"/>
      <c r="I46" s="55"/>
      <c r="J46" s="55"/>
      <c r="K46" s="55"/>
      <c r="L46" s="55"/>
      <c r="M46" s="55"/>
      <c r="N46" s="55"/>
      <c r="O46" s="55"/>
      <c r="P46" s="55"/>
      <c r="Q46" s="55"/>
      <c r="R46" s="9"/>
    </row>
    <row r="47" spans="1:18" ht="14.1" hidden="1" customHeight="1" x14ac:dyDescent="0.2">
      <c r="A47" s="41"/>
      <c r="B47" s="579"/>
      <c r="C47" s="581" t="s">
        <v>83</v>
      </c>
      <c r="D47" s="83" t="s">
        <v>2</v>
      </c>
      <c r="E47" s="55"/>
      <c r="F47" s="55"/>
      <c r="G47" s="55"/>
      <c r="H47" s="55"/>
      <c r="I47" s="55"/>
      <c r="J47" s="55"/>
      <c r="K47" s="55"/>
      <c r="L47" s="55"/>
      <c r="M47" s="55"/>
      <c r="N47" s="55"/>
      <c r="O47" s="55"/>
      <c r="P47" s="55"/>
      <c r="Q47" s="55"/>
      <c r="R47" s="9"/>
    </row>
    <row r="48" spans="1:18" ht="14.1" hidden="1" customHeight="1" x14ac:dyDescent="0.2">
      <c r="A48" s="41"/>
      <c r="B48" s="579"/>
      <c r="C48" s="564"/>
      <c r="D48" s="91" t="s">
        <v>3</v>
      </c>
      <c r="E48" s="55"/>
      <c r="F48" s="55"/>
      <c r="G48" s="55"/>
      <c r="H48" s="55"/>
      <c r="I48" s="55"/>
      <c r="J48" s="55"/>
      <c r="K48" s="55"/>
      <c r="L48" s="55"/>
      <c r="M48" s="55"/>
      <c r="N48" s="55"/>
      <c r="O48" s="55"/>
      <c r="P48" s="55"/>
      <c r="Q48" s="55"/>
      <c r="R48" s="9"/>
    </row>
    <row r="49" spans="1:18" x14ac:dyDescent="0.2">
      <c r="A49" s="41"/>
      <c r="B49" s="88"/>
      <c r="E49" s="177"/>
      <c r="F49" s="177"/>
      <c r="G49" s="177"/>
      <c r="H49" s="177"/>
      <c r="I49" s="177"/>
      <c r="J49" s="177"/>
      <c r="K49" s="177"/>
      <c r="L49" s="177"/>
      <c r="M49" s="177"/>
      <c r="N49" s="177"/>
      <c r="O49" s="177"/>
      <c r="P49" s="177"/>
      <c r="Q49" s="178"/>
    </row>
    <row r="50" spans="1:18" ht="14.1" customHeight="1" x14ac:dyDescent="0.2">
      <c r="A50" s="41"/>
      <c r="B50" s="558" t="s">
        <v>86</v>
      </c>
      <c r="C50" s="560" t="s">
        <v>80</v>
      </c>
      <c r="D50" s="83" t="s">
        <v>2</v>
      </c>
      <c r="E50" s="55"/>
      <c r="F50" s="55"/>
      <c r="G50" s="276"/>
      <c r="H50" s="276"/>
      <c r="I50" s="276"/>
      <c r="J50" s="276"/>
      <c r="K50" s="276"/>
      <c r="L50" s="320">
        <f>L110*L170</f>
        <v>2250000</v>
      </c>
      <c r="M50" s="320">
        <f>M110*M170</f>
        <v>3500000</v>
      </c>
      <c r="N50" s="367">
        <f>M50</f>
        <v>3500000</v>
      </c>
      <c r="O50" s="367">
        <f>N50</f>
        <v>3500000</v>
      </c>
      <c r="P50" s="371">
        <f>O50</f>
        <v>3500000</v>
      </c>
      <c r="Q50" s="368">
        <f>P50</f>
        <v>3500000</v>
      </c>
      <c r="R50" s="9"/>
    </row>
    <row r="51" spans="1:18" ht="14.1" customHeight="1" thickBot="1" x14ac:dyDescent="0.25">
      <c r="A51" s="41"/>
      <c r="B51" s="559"/>
      <c r="C51" s="561"/>
      <c r="D51" s="87" t="s">
        <v>3</v>
      </c>
      <c r="E51" s="57"/>
      <c r="F51" s="57"/>
      <c r="G51" s="283"/>
      <c r="H51" s="171">
        <v>12000</v>
      </c>
      <c r="I51" s="171">
        <v>950000</v>
      </c>
      <c r="J51" s="171">
        <v>1647000</v>
      </c>
      <c r="K51" s="94"/>
      <c r="L51" s="94"/>
      <c r="M51" s="94"/>
      <c r="N51" s="107"/>
      <c r="O51" s="107"/>
      <c r="P51" s="212"/>
      <c r="Q51" s="213"/>
      <c r="R51" s="9"/>
    </row>
    <row r="52" spans="1:18" ht="14.1" customHeight="1" x14ac:dyDescent="0.2">
      <c r="A52" s="41"/>
      <c r="B52" s="559"/>
      <c r="C52" s="562" t="s">
        <v>82</v>
      </c>
      <c r="D52" s="83" t="s">
        <v>2</v>
      </c>
      <c r="E52" s="55"/>
      <c r="F52" s="55"/>
      <c r="G52" s="55"/>
      <c r="H52" s="276"/>
      <c r="I52" s="276"/>
      <c r="J52" s="276"/>
      <c r="K52" s="276"/>
      <c r="L52" s="175">
        <f t="shared" ref="L52:N52" si="0">L112*L172</f>
        <v>4000000</v>
      </c>
      <c r="M52" s="175">
        <f t="shared" si="0"/>
        <v>5850000</v>
      </c>
      <c r="N52" s="175">
        <f t="shared" si="0"/>
        <v>9025000</v>
      </c>
      <c r="O52" s="369">
        <f>N52</f>
        <v>9025000</v>
      </c>
      <c r="P52" s="373">
        <f>O52</f>
        <v>9025000</v>
      </c>
      <c r="Q52" s="374">
        <f>P52</f>
        <v>9025000</v>
      </c>
      <c r="R52" s="9"/>
    </row>
    <row r="53" spans="1:18" ht="14.1" customHeight="1" thickBot="1" x14ac:dyDescent="0.25">
      <c r="A53" s="41"/>
      <c r="B53" s="559"/>
      <c r="C53" s="563"/>
      <c r="D53" s="87" t="s">
        <v>3</v>
      </c>
      <c r="E53" s="57"/>
      <c r="F53" s="57"/>
      <c r="G53" s="57"/>
      <c r="H53" s="283"/>
      <c r="I53" s="283"/>
      <c r="J53" s="283"/>
      <c r="K53" s="94"/>
      <c r="L53" s="94"/>
      <c r="M53" s="94"/>
      <c r="N53" s="94"/>
      <c r="O53" s="107"/>
      <c r="P53" s="212"/>
      <c r="Q53" s="213"/>
      <c r="R53" s="9"/>
    </row>
    <row r="54" spans="1:18" ht="14.1" customHeight="1" x14ac:dyDescent="0.2">
      <c r="A54" s="41"/>
      <c r="B54" s="559"/>
      <c r="C54" s="576" t="s">
        <v>83</v>
      </c>
      <c r="D54" s="83" t="s">
        <v>2</v>
      </c>
      <c r="E54" s="55"/>
      <c r="F54" s="55"/>
      <c r="G54" s="54"/>
      <c r="H54" s="55"/>
      <c r="I54" s="55"/>
      <c r="J54" s="55"/>
      <c r="K54" s="96"/>
      <c r="L54" s="175">
        <f t="shared" ref="L54:Q54" si="1">L114*L174</f>
        <v>125000</v>
      </c>
      <c r="M54" s="175">
        <f t="shared" si="1"/>
        <v>2000000</v>
      </c>
      <c r="N54" s="175">
        <f t="shared" si="1"/>
        <v>4275000</v>
      </c>
      <c r="O54" s="375">
        <f t="shared" si="1"/>
        <v>5500000</v>
      </c>
      <c r="P54" s="376">
        <f t="shared" si="1"/>
        <v>7150000</v>
      </c>
      <c r="Q54" s="377">
        <f t="shared" si="1"/>
        <v>9000000</v>
      </c>
      <c r="R54" s="9"/>
    </row>
    <row r="55" spans="1:18" ht="14.1" customHeight="1" x14ac:dyDescent="0.2">
      <c r="A55" s="41"/>
      <c r="B55" s="559"/>
      <c r="C55" s="577"/>
      <c r="D55" s="91" t="s">
        <v>3</v>
      </c>
      <c r="E55" s="76"/>
      <c r="F55" s="76"/>
      <c r="G55" s="76"/>
      <c r="H55" s="76"/>
      <c r="I55" s="76"/>
      <c r="J55" s="76"/>
      <c r="K55" s="100"/>
      <c r="L55" s="100"/>
      <c r="M55" s="100"/>
      <c r="N55" s="100"/>
      <c r="O55" s="100"/>
      <c r="P55" s="101"/>
      <c r="Q55" s="102"/>
      <c r="R55" s="9"/>
    </row>
    <row r="56" spans="1:18" x14ac:dyDescent="0.2">
      <c r="A56" s="41"/>
      <c r="B56" s="90"/>
      <c r="E56" s="177"/>
      <c r="F56" s="177"/>
      <c r="G56" s="177"/>
      <c r="H56" s="177"/>
      <c r="I56" s="177"/>
      <c r="J56" s="177"/>
      <c r="K56" s="177"/>
      <c r="L56" s="177"/>
      <c r="M56" s="177"/>
      <c r="N56" s="177"/>
      <c r="O56" s="177"/>
      <c r="P56" s="177"/>
      <c r="Q56" s="178"/>
    </row>
    <row r="57" spans="1:18" ht="14.1" customHeight="1" x14ac:dyDescent="0.2">
      <c r="A57" s="41"/>
      <c r="B57" s="558" t="s">
        <v>90</v>
      </c>
      <c r="C57" s="560" t="s">
        <v>80</v>
      </c>
      <c r="D57" s="83" t="s">
        <v>2</v>
      </c>
      <c r="E57" s="55"/>
      <c r="F57" s="276"/>
      <c r="G57" s="320">
        <v>50000000</v>
      </c>
      <c r="H57" s="366">
        <f>(G57+I57)/2</f>
        <v>50000000</v>
      </c>
      <c r="I57" s="320">
        <v>50000000</v>
      </c>
      <c r="J57" s="366">
        <f>(I57+K57)/2</f>
        <v>62500000</v>
      </c>
      <c r="K57" s="320">
        <v>75000000</v>
      </c>
      <c r="L57" s="175">
        <v>75000000</v>
      </c>
      <c r="M57" s="367">
        <v>75000000</v>
      </c>
      <c r="N57" s="367">
        <v>75000000</v>
      </c>
      <c r="O57" s="367">
        <v>75000000</v>
      </c>
      <c r="P57" s="367">
        <v>75000000</v>
      </c>
      <c r="Q57" s="368">
        <v>75000000</v>
      </c>
      <c r="R57" s="9"/>
    </row>
    <row r="58" spans="1:18" ht="14.1" customHeight="1" thickBot="1" x14ac:dyDescent="0.25">
      <c r="A58" s="41"/>
      <c r="B58" s="558"/>
      <c r="C58" s="567"/>
      <c r="D58" s="87" t="s">
        <v>3</v>
      </c>
      <c r="E58" s="57"/>
      <c r="F58" s="283"/>
      <c r="G58" s="171">
        <v>3531000</v>
      </c>
      <c r="H58" s="171">
        <v>6350000</v>
      </c>
      <c r="I58" s="171">
        <v>9000000</v>
      </c>
      <c r="J58" s="171">
        <v>14059000</v>
      </c>
      <c r="K58" s="94"/>
      <c r="L58" s="94"/>
      <c r="M58" s="107"/>
      <c r="N58" s="107"/>
      <c r="O58" s="107"/>
      <c r="P58" s="212"/>
      <c r="Q58" s="213"/>
      <c r="R58" s="9"/>
    </row>
    <row r="59" spans="1:18" ht="14.1" customHeight="1" x14ac:dyDescent="0.2">
      <c r="A59" s="41"/>
      <c r="B59" s="558"/>
      <c r="C59" s="568" t="s">
        <v>82</v>
      </c>
      <c r="D59" s="83" t="s">
        <v>2</v>
      </c>
      <c r="E59" s="55"/>
      <c r="F59" s="55"/>
      <c r="G59" s="55"/>
      <c r="H59" s="276"/>
      <c r="I59" s="276"/>
      <c r="J59" s="276"/>
      <c r="K59" s="276"/>
      <c r="L59" s="96"/>
      <c r="M59" s="96"/>
      <c r="N59" s="96"/>
      <c r="O59" s="108"/>
      <c r="P59" s="109"/>
      <c r="Q59" s="110"/>
      <c r="R59" s="9"/>
    </row>
    <row r="60" spans="1:18" ht="14.1" customHeight="1" thickBot="1" x14ac:dyDescent="0.25">
      <c r="A60" s="41"/>
      <c r="B60" s="558"/>
      <c r="C60" s="569"/>
      <c r="D60" s="87" t="s">
        <v>3</v>
      </c>
      <c r="E60" s="57"/>
      <c r="F60" s="57"/>
      <c r="G60" s="57"/>
      <c r="H60" s="171">
        <v>924000</v>
      </c>
      <c r="I60" s="171">
        <v>2894000</v>
      </c>
      <c r="J60" s="171">
        <v>4153000</v>
      </c>
      <c r="K60" s="94"/>
      <c r="L60" s="94"/>
      <c r="M60" s="94"/>
      <c r="N60" s="94"/>
      <c r="O60" s="107"/>
      <c r="P60" s="212"/>
      <c r="Q60" s="213"/>
      <c r="R60" s="9"/>
    </row>
    <row r="61" spans="1:18" ht="14.1" customHeight="1" x14ac:dyDescent="0.2">
      <c r="A61" s="41"/>
      <c r="B61" s="558"/>
      <c r="C61" s="570" t="s">
        <v>83</v>
      </c>
      <c r="D61" s="83" t="s">
        <v>2</v>
      </c>
      <c r="E61" s="55"/>
      <c r="F61" s="55"/>
      <c r="G61" s="55"/>
      <c r="H61" s="55"/>
      <c r="I61" s="276"/>
      <c r="J61" s="276"/>
      <c r="K61" s="276"/>
      <c r="L61" s="96"/>
      <c r="M61" s="96"/>
      <c r="N61" s="96"/>
      <c r="O61" s="97"/>
      <c r="P61" s="109"/>
      <c r="Q61" s="110"/>
      <c r="R61" s="9"/>
    </row>
    <row r="62" spans="1:18" ht="14.1" customHeight="1" thickBot="1" x14ac:dyDescent="0.25">
      <c r="A62" s="41"/>
      <c r="B62" s="566"/>
      <c r="C62" s="571"/>
      <c r="D62" s="89" t="s">
        <v>3</v>
      </c>
      <c r="E62" s="57"/>
      <c r="F62" s="57"/>
      <c r="G62" s="57"/>
      <c r="H62" s="57"/>
      <c r="I62" s="299"/>
      <c r="J62" s="299"/>
      <c r="K62" s="104"/>
      <c r="L62" s="104"/>
      <c r="M62" s="104"/>
      <c r="N62" s="104"/>
      <c r="O62" s="104"/>
      <c r="P62" s="330"/>
      <c r="Q62" s="331"/>
      <c r="R62" s="9"/>
    </row>
    <row r="63" spans="1:18" ht="12" customHeight="1" x14ac:dyDescent="0.2">
      <c r="B63" s="45"/>
      <c r="C63" s="46"/>
      <c r="D63" s="46"/>
      <c r="E63" s="46"/>
      <c r="F63" s="46"/>
      <c r="G63" s="46"/>
      <c r="H63" s="46"/>
      <c r="I63" s="46"/>
      <c r="J63" s="46"/>
      <c r="K63" s="46"/>
      <c r="L63" s="46"/>
      <c r="M63" s="46"/>
      <c r="N63" s="46"/>
      <c r="O63" s="46"/>
      <c r="P63" s="46"/>
      <c r="Q63" s="46"/>
    </row>
    <row r="64" spans="1:18" ht="19.5" customHeight="1" thickBot="1" x14ac:dyDescent="0.25">
      <c r="B64" s="572" t="s">
        <v>125</v>
      </c>
      <c r="C64" s="573"/>
      <c r="D64" s="573"/>
      <c r="E64" s="573"/>
      <c r="F64" s="573"/>
      <c r="G64" s="573"/>
      <c r="H64" s="573"/>
      <c r="I64" s="573"/>
      <c r="J64" s="573"/>
      <c r="K64" s="573"/>
      <c r="L64" s="573"/>
      <c r="M64" s="573"/>
      <c r="N64" s="573"/>
      <c r="O64" s="573"/>
      <c r="P64" s="573"/>
      <c r="Q64" s="574"/>
    </row>
    <row r="65" spans="1:18" ht="14.1" customHeight="1" x14ac:dyDescent="0.2">
      <c r="A65" s="41"/>
      <c r="B65" s="82"/>
      <c r="C65" s="92"/>
      <c r="D65" s="93"/>
      <c r="E65" s="181">
        <v>2008</v>
      </c>
      <c r="F65" s="181">
        <v>2009</v>
      </c>
      <c r="G65" s="181" t="s">
        <v>148</v>
      </c>
      <c r="H65" s="181" t="s">
        <v>149</v>
      </c>
      <c r="I65" s="181" t="s">
        <v>150</v>
      </c>
      <c r="J65" s="182" t="s">
        <v>151</v>
      </c>
      <c r="K65" s="183" t="s">
        <v>152</v>
      </c>
      <c r="L65" s="181" t="s">
        <v>153</v>
      </c>
      <c r="M65" s="181" t="s">
        <v>154</v>
      </c>
      <c r="N65" s="182" t="s">
        <v>155</v>
      </c>
      <c r="O65" s="182" t="s">
        <v>156</v>
      </c>
      <c r="P65" s="182" t="s">
        <v>157</v>
      </c>
      <c r="Q65" s="182" t="s">
        <v>158</v>
      </c>
      <c r="R65" s="9"/>
    </row>
    <row r="66" spans="1:18" ht="14.1" customHeight="1" x14ac:dyDescent="0.2">
      <c r="A66" s="41"/>
      <c r="B66" s="578" t="s">
        <v>85</v>
      </c>
      <c r="C66" s="576" t="s">
        <v>80</v>
      </c>
      <c r="D66" s="83" t="s">
        <v>2</v>
      </c>
      <c r="E66" s="226">
        <v>0</v>
      </c>
      <c r="F66" s="55"/>
      <c r="G66" s="54"/>
      <c r="H66" s="276"/>
      <c r="I66" s="257"/>
      <c r="J66" s="105">
        <v>50000</v>
      </c>
      <c r="K66" s="105">
        <v>100000</v>
      </c>
      <c r="L66" s="105">
        <v>200000</v>
      </c>
      <c r="M66" s="105">
        <v>275000</v>
      </c>
      <c r="N66" s="105">
        <v>300000</v>
      </c>
      <c r="O66" s="369"/>
      <c r="P66" s="373"/>
      <c r="Q66" s="374"/>
      <c r="R66" s="9"/>
    </row>
    <row r="67" spans="1:18" ht="14.1" customHeight="1" thickBot="1" x14ac:dyDescent="0.25">
      <c r="A67" s="41"/>
      <c r="B67" s="579"/>
      <c r="C67" s="561"/>
      <c r="D67" s="87" t="s">
        <v>3</v>
      </c>
      <c r="E67" s="57">
        <v>0</v>
      </c>
      <c r="F67" s="57"/>
      <c r="G67" s="57"/>
      <c r="H67" s="298"/>
      <c r="I67" s="171">
        <v>0</v>
      </c>
      <c r="J67" s="171">
        <v>67000</v>
      </c>
      <c r="K67" s="94"/>
      <c r="L67" s="94"/>
      <c r="M67" s="94"/>
      <c r="N67" s="94"/>
      <c r="O67" s="107"/>
      <c r="P67" s="212"/>
      <c r="Q67" s="213"/>
      <c r="R67" s="9"/>
    </row>
    <row r="68" spans="1:18" ht="14.1" customHeight="1" x14ac:dyDescent="0.2">
      <c r="A68" s="41"/>
      <c r="B68" s="579"/>
      <c r="C68" s="562" t="s">
        <v>82</v>
      </c>
      <c r="D68" s="83" t="s">
        <v>2</v>
      </c>
      <c r="E68" s="55">
        <v>0</v>
      </c>
      <c r="F68" s="55"/>
      <c r="G68" s="54"/>
      <c r="H68" s="218"/>
      <c r="I68" s="54"/>
      <c r="J68" s="54"/>
      <c r="K68" s="96"/>
      <c r="L68" s="96"/>
      <c r="M68" s="96"/>
      <c r="N68" s="96"/>
      <c r="O68" s="97"/>
      <c r="P68" s="98"/>
      <c r="Q68" s="110"/>
      <c r="R68" s="9"/>
    </row>
    <row r="69" spans="1:18" ht="14.1" customHeight="1" thickBot="1" x14ac:dyDescent="0.25">
      <c r="A69" s="41"/>
      <c r="B69" s="579"/>
      <c r="C69" s="563"/>
      <c r="D69" s="91" t="s">
        <v>3</v>
      </c>
      <c r="E69" s="76">
        <v>0</v>
      </c>
      <c r="F69" s="76"/>
      <c r="G69" s="76"/>
      <c r="H69" s="76"/>
      <c r="I69" s="76"/>
      <c r="J69" s="76"/>
      <c r="K69" s="251"/>
      <c r="L69" s="251"/>
      <c r="M69" s="251"/>
      <c r="N69" s="251"/>
      <c r="O69" s="251"/>
      <c r="P69" s="296"/>
      <c r="Q69" s="113"/>
      <c r="R69" s="9"/>
    </row>
    <row r="70" spans="1:18" ht="14.1" hidden="1" customHeight="1" x14ac:dyDescent="0.2">
      <c r="A70" s="41"/>
      <c r="B70" s="579"/>
      <c r="C70" s="564" t="s">
        <v>83</v>
      </c>
      <c r="D70" s="83" t="s">
        <v>2</v>
      </c>
      <c r="E70" s="55"/>
      <c r="F70" s="55"/>
      <c r="G70" s="55"/>
      <c r="H70" s="55"/>
      <c r="I70" s="55"/>
      <c r="J70" s="55"/>
      <c r="K70" s="106"/>
      <c r="L70" s="106"/>
      <c r="M70" s="106"/>
      <c r="N70" s="106"/>
      <c r="O70" s="106"/>
      <c r="P70" s="294"/>
      <c r="Q70" s="295"/>
      <c r="R70" s="9"/>
    </row>
    <row r="71" spans="1:18" ht="14.1" hidden="1" customHeight="1" x14ac:dyDescent="0.2">
      <c r="A71" s="41"/>
      <c r="B71" s="579"/>
      <c r="C71" s="565"/>
      <c r="D71" s="91" t="s">
        <v>3</v>
      </c>
      <c r="E71" s="76"/>
      <c r="F71" s="76"/>
      <c r="G71" s="76"/>
      <c r="H71" s="76"/>
      <c r="I71" s="76"/>
      <c r="J71" s="76"/>
      <c r="K71" s="111"/>
      <c r="L71" s="111"/>
      <c r="M71" s="111"/>
      <c r="N71" s="111"/>
      <c r="O71" s="111"/>
      <c r="P71" s="112"/>
      <c r="Q71" s="113"/>
      <c r="R71" s="9"/>
    </row>
    <row r="72" spans="1:18" ht="12.75" customHeight="1" x14ac:dyDescent="0.2">
      <c r="A72" s="9"/>
      <c r="B72" s="84"/>
      <c r="C72" s="85"/>
      <c r="D72" s="86"/>
      <c r="E72" s="172"/>
      <c r="F72" s="172"/>
      <c r="G72" s="172"/>
      <c r="H72" s="172"/>
      <c r="I72" s="172"/>
      <c r="J72" s="172"/>
      <c r="K72" s="173"/>
      <c r="L72" s="173"/>
      <c r="M72" s="173"/>
      <c r="N72" s="173"/>
      <c r="O72" s="173"/>
      <c r="P72" s="173"/>
      <c r="Q72" s="174"/>
      <c r="R72" s="9"/>
    </row>
    <row r="73" spans="1:18" x14ac:dyDescent="0.2">
      <c r="B73" s="578" t="s">
        <v>84</v>
      </c>
      <c r="C73" s="560" t="s">
        <v>81</v>
      </c>
      <c r="D73" s="83" t="s">
        <v>2</v>
      </c>
      <c r="E73" s="276"/>
      <c r="F73" s="257"/>
      <c r="G73" s="320">
        <f>200000/5</f>
        <v>40000</v>
      </c>
      <c r="H73" s="366">
        <f>(G73+I73)/2</f>
        <v>120000</v>
      </c>
      <c r="I73" s="320">
        <f>1000000/5</f>
        <v>200000</v>
      </c>
      <c r="J73" s="366">
        <f>(I73+K73)/2</f>
        <v>350000</v>
      </c>
      <c r="K73" s="320">
        <f>2500000/5</f>
        <v>500000</v>
      </c>
      <c r="L73" s="367"/>
      <c r="M73" s="367"/>
      <c r="N73" s="367"/>
      <c r="O73" s="367"/>
      <c r="P73" s="367"/>
      <c r="Q73" s="368"/>
    </row>
    <row r="74" spans="1:18" ht="13.5" thickBot="1" x14ac:dyDescent="0.25">
      <c r="B74" s="579"/>
      <c r="C74" s="561"/>
      <c r="D74" s="87" t="s">
        <v>3</v>
      </c>
      <c r="E74" s="298"/>
      <c r="F74" s="364">
        <v>340</v>
      </c>
      <c r="G74" s="364">
        <v>1300</v>
      </c>
      <c r="H74" s="364">
        <v>159000</v>
      </c>
      <c r="I74" s="364">
        <v>54000</v>
      </c>
      <c r="J74" s="364">
        <v>13000</v>
      </c>
      <c r="K74" s="94"/>
      <c r="L74" s="107"/>
      <c r="M74" s="107"/>
      <c r="N74" s="107"/>
      <c r="O74" s="107"/>
      <c r="P74" s="212"/>
      <c r="Q74" s="213"/>
    </row>
    <row r="75" spans="1:18" x14ac:dyDescent="0.2">
      <c r="B75" s="579"/>
      <c r="C75" s="562" t="s">
        <v>80</v>
      </c>
      <c r="D75" s="83" t="s">
        <v>2</v>
      </c>
      <c r="E75" s="300"/>
      <c r="F75" s="257"/>
      <c r="G75" s="257"/>
      <c r="H75" s="257"/>
      <c r="I75" s="257"/>
      <c r="J75" s="257"/>
      <c r="K75" s="257"/>
      <c r="L75" s="106"/>
      <c r="M75" s="106"/>
      <c r="N75" s="106"/>
      <c r="O75" s="108"/>
      <c r="P75" s="109"/>
      <c r="Q75" s="110"/>
    </row>
    <row r="76" spans="1:18" ht="13.5" thickBot="1" x14ac:dyDescent="0.25">
      <c r="B76" s="579"/>
      <c r="C76" s="563"/>
      <c r="D76" s="87" t="s">
        <v>3</v>
      </c>
      <c r="E76" s="298"/>
      <c r="F76" s="364">
        <v>33000</v>
      </c>
      <c r="G76" s="364">
        <v>44000</v>
      </c>
      <c r="H76" s="364">
        <v>58000</v>
      </c>
      <c r="I76" s="364">
        <v>53000</v>
      </c>
      <c r="J76" s="364">
        <v>61000</v>
      </c>
      <c r="K76" s="94"/>
      <c r="L76" s="107"/>
      <c r="M76" s="107"/>
      <c r="N76" s="107"/>
      <c r="O76" s="107"/>
      <c r="P76" s="212"/>
      <c r="Q76" s="213"/>
    </row>
    <row r="77" spans="1:18" x14ac:dyDescent="0.2">
      <c r="B77" s="579"/>
      <c r="C77" s="576" t="s">
        <v>82</v>
      </c>
      <c r="D77" s="83" t="s">
        <v>2</v>
      </c>
      <c r="E77" s="300"/>
      <c r="F77" s="257"/>
      <c r="G77" s="257"/>
      <c r="H77" s="257"/>
      <c r="I77" s="257"/>
      <c r="J77" s="257"/>
      <c r="K77" s="257"/>
      <c r="L77" s="106"/>
      <c r="M77" s="106"/>
      <c r="N77" s="106"/>
      <c r="O77" s="108"/>
      <c r="P77" s="109"/>
      <c r="Q77" s="110"/>
    </row>
    <row r="78" spans="1:18" ht="13.5" thickBot="1" x14ac:dyDescent="0.25">
      <c r="A78" s="41"/>
      <c r="B78" s="579"/>
      <c r="C78" s="561"/>
      <c r="D78" s="87" t="s">
        <v>3</v>
      </c>
      <c r="E78" s="298"/>
      <c r="F78" s="364">
        <v>8000</v>
      </c>
      <c r="G78" s="364">
        <v>15000</v>
      </c>
      <c r="H78" s="364">
        <v>22000</v>
      </c>
      <c r="I78" s="364">
        <v>23000</v>
      </c>
      <c r="J78" s="364">
        <v>33000</v>
      </c>
      <c r="K78" s="94"/>
      <c r="L78" s="107"/>
      <c r="M78" s="107"/>
      <c r="N78" s="107"/>
      <c r="O78" s="107"/>
      <c r="P78" s="212"/>
      <c r="Q78" s="213"/>
    </row>
    <row r="79" spans="1:18" x14ac:dyDescent="0.2">
      <c r="A79" s="41"/>
      <c r="B79" s="579"/>
      <c r="C79" s="568" t="s">
        <v>83</v>
      </c>
      <c r="D79" s="83" t="s">
        <v>2</v>
      </c>
      <c r="E79" s="218"/>
      <c r="F79" s="55"/>
      <c r="G79" s="257"/>
      <c r="H79" s="257"/>
      <c r="I79" s="257"/>
      <c r="J79" s="257"/>
      <c r="K79" s="257"/>
      <c r="L79" s="96"/>
      <c r="M79" s="106"/>
      <c r="N79" s="106"/>
      <c r="O79" s="106"/>
      <c r="P79" s="294"/>
      <c r="Q79" s="295"/>
    </row>
    <row r="80" spans="1:18" x14ac:dyDescent="0.2">
      <c r="A80" s="41"/>
      <c r="B80" s="579"/>
      <c r="C80" s="580"/>
      <c r="D80" s="91" t="s">
        <v>3</v>
      </c>
      <c r="E80" s="76"/>
      <c r="F80" s="76"/>
      <c r="G80" s="176">
        <v>15000</v>
      </c>
      <c r="H80" s="176">
        <v>45000</v>
      </c>
      <c r="I80" s="176">
        <v>23000</v>
      </c>
      <c r="J80" s="176">
        <v>17000</v>
      </c>
      <c r="K80" s="100"/>
      <c r="L80" s="100"/>
      <c r="M80" s="214"/>
      <c r="N80" s="214"/>
      <c r="O80" s="214"/>
      <c r="P80" s="215"/>
      <c r="Q80" s="216"/>
    </row>
    <row r="81" spans="1:18" x14ac:dyDescent="0.2">
      <c r="A81" s="41"/>
      <c r="E81" s="177"/>
      <c r="F81" s="177"/>
      <c r="G81" s="177"/>
      <c r="H81" s="177"/>
      <c r="I81" s="177"/>
      <c r="J81" s="177"/>
      <c r="K81" s="177"/>
      <c r="L81" s="177"/>
      <c r="M81" s="177"/>
      <c r="N81" s="177"/>
      <c r="O81" s="177"/>
      <c r="P81" s="177"/>
      <c r="Q81" s="178"/>
    </row>
    <row r="82" spans="1:18" ht="14.1" customHeight="1" x14ac:dyDescent="0.2">
      <c r="A82" s="41"/>
      <c r="B82" s="558" t="s">
        <v>87</v>
      </c>
      <c r="C82" s="560" t="s">
        <v>80</v>
      </c>
      <c r="D82" s="83" t="s">
        <v>2</v>
      </c>
      <c r="E82" s="55"/>
      <c r="F82" s="55"/>
      <c r="G82" s="55"/>
      <c r="H82" s="55"/>
      <c r="I82" s="276"/>
      <c r="J82" s="320">
        <v>25000</v>
      </c>
      <c r="K82" s="320">
        <v>25000</v>
      </c>
      <c r="L82" s="320">
        <v>40000</v>
      </c>
      <c r="M82" s="320">
        <v>50000</v>
      </c>
      <c r="N82" s="320">
        <v>75000</v>
      </c>
      <c r="O82" s="320">
        <v>100000</v>
      </c>
      <c r="P82" s="371"/>
      <c r="Q82" s="368"/>
      <c r="R82" s="9"/>
    </row>
    <row r="83" spans="1:18" ht="14.1" customHeight="1" thickBot="1" x14ac:dyDescent="0.25">
      <c r="A83" s="41"/>
      <c r="B83" s="559"/>
      <c r="C83" s="561"/>
      <c r="D83" s="91" t="s">
        <v>3</v>
      </c>
      <c r="E83" s="76"/>
      <c r="F83" s="76"/>
      <c r="G83" s="76"/>
      <c r="H83" s="76"/>
      <c r="I83" s="277"/>
      <c r="J83" s="176">
        <v>3525</v>
      </c>
      <c r="K83" s="251"/>
      <c r="L83" s="251"/>
      <c r="M83" s="251"/>
      <c r="N83" s="251"/>
      <c r="O83" s="251"/>
      <c r="P83" s="112"/>
      <c r="Q83" s="113"/>
      <c r="R83" s="9"/>
    </row>
    <row r="84" spans="1:18" ht="14.1" hidden="1" customHeight="1" x14ac:dyDescent="0.2">
      <c r="A84" s="41"/>
      <c r="B84" s="559"/>
      <c r="C84" s="564" t="s">
        <v>82</v>
      </c>
      <c r="D84" s="83" t="s">
        <v>2</v>
      </c>
      <c r="E84" s="55"/>
      <c r="F84" s="55"/>
      <c r="G84" s="55"/>
      <c r="H84" s="55"/>
      <c r="I84" s="55"/>
      <c r="J84" s="55"/>
      <c r="K84" s="106"/>
      <c r="L84" s="106"/>
      <c r="M84" s="106"/>
      <c r="N84" s="106"/>
      <c r="O84" s="106"/>
      <c r="P84" s="294"/>
      <c r="Q84" s="295"/>
      <c r="R84" s="9"/>
    </row>
    <row r="85" spans="1:18" ht="14.1" hidden="1" customHeight="1" thickBot="1" x14ac:dyDescent="0.25">
      <c r="A85" s="41"/>
      <c r="B85" s="559"/>
      <c r="C85" s="575"/>
      <c r="D85" s="87" t="s">
        <v>3</v>
      </c>
      <c r="E85" s="57"/>
      <c r="F85" s="57"/>
      <c r="G85" s="57"/>
      <c r="H85" s="57"/>
      <c r="I85" s="57"/>
      <c r="J85" s="57"/>
      <c r="K85" s="107"/>
      <c r="L85" s="107"/>
      <c r="M85" s="107"/>
      <c r="N85" s="107"/>
      <c r="O85" s="107"/>
      <c r="P85" s="212"/>
      <c r="Q85" s="213"/>
      <c r="R85" s="9"/>
    </row>
    <row r="86" spans="1:18" ht="14.1" hidden="1" customHeight="1" x14ac:dyDescent="0.2">
      <c r="A86" s="41"/>
      <c r="B86" s="559"/>
      <c r="C86" s="564" t="s">
        <v>83</v>
      </c>
      <c r="D86" s="83" t="s">
        <v>2</v>
      </c>
      <c r="E86" s="55"/>
      <c r="F86" s="55"/>
      <c r="G86" s="54"/>
      <c r="H86" s="54"/>
      <c r="I86" s="55"/>
      <c r="J86" s="55"/>
      <c r="K86" s="106"/>
      <c r="L86" s="106"/>
      <c r="M86" s="106"/>
      <c r="N86" s="106"/>
      <c r="O86" s="108"/>
      <c r="P86" s="109"/>
      <c r="Q86" s="110"/>
      <c r="R86" s="9"/>
    </row>
    <row r="87" spans="1:18" ht="14.1" hidden="1" customHeight="1" x14ac:dyDescent="0.2">
      <c r="A87" s="41"/>
      <c r="B87" s="559"/>
      <c r="C87" s="565"/>
      <c r="D87" s="91" t="s">
        <v>3</v>
      </c>
      <c r="E87" s="76"/>
      <c r="F87" s="76"/>
      <c r="G87" s="76"/>
      <c r="H87" s="76"/>
      <c r="I87" s="76"/>
      <c r="J87" s="76"/>
      <c r="K87" s="214"/>
      <c r="L87" s="214"/>
      <c r="M87" s="214"/>
      <c r="N87" s="214"/>
      <c r="O87" s="214"/>
      <c r="P87" s="215"/>
      <c r="Q87" s="216"/>
      <c r="R87" s="9"/>
    </row>
    <row r="88" spans="1:18" x14ac:dyDescent="0.2">
      <c r="A88" s="41"/>
      <c r="B88" s="88"/>
      <c r="D88" s="9"/>
      <c r="E88" s="177"/>
      <c r="F88" s="177"/>
      <c r="G88" s="177"/>
      <c r="H88" s="177"/>
      <c r="I88" s="177"/>
      <c r="J88" s="177"/>
      <c r="K88" s="177"/>
      <c r="L88" s="177"/>
      <c r="M88" s="177"/>
      <c r="N88" s="177"/>
      <c r="O88" s="177"/>
      <c r="P88" s="177"/>
      <c r="Q88" s="178"/>
    </row>
    <row r="89" spans="1:18" ht="14.1" customHeight="1" x14ac:dyDescent="0.2">
      <c r="A89" s="41"/>
      <c r="B89" s="558" t="s">
        <v>88</v>
      </c>
      <c r="C89" s="560" t="s">
        <v>80</v>
      </c>
      <c r="D89" s="83" t="s">
        <v>2</v>
      </c>
      <c r="E89" s="55"/>
      <c r="F89" s="55"/>
      <c r="G89" s="276"/>
      <c r="H89" s="276"/>
      <c r="I89" s="276"/>
      <c r="J89" s="276"/>
      <c r="K89" s="276"/>
      <c r="L89" s="96"/>
      <c r="M89" s="96"/>
      <c r="N89" s="106"/>
      <c r="O89" s="106"/>
      <c r="P89" s="294"/>
      <c r="Q89" s="295"/>
      <c r="R89" s="9"/>
    </row>
    <row r="90" spans="1:18" ht="14.1" customHeight="1" thickBot="1" x14ac:dyDescent="0.25">
      <c r="A90" s="41"/>
      <c r="B90" s="559"/>
      <c r="C90" s="561"/>
      <c r="D90" s="87" t="s">
        <v>3</v>
      </c>
      <c r="E90" s="57"/>
      <c r="F90" s="57"/>
      <c r="G90" s="283"/>
      <c r="H90" s="283"/>
      <c r="I90" s="171">
        <v>7500</v>
      </c>
      <c r="J90" s="171">
        <v>78000</v>
      </c>
      <c r="K90" s="94"/>
      <c r="L90" s="94"/>
      <c r="M90" s="94"/>
      <c r="N90" s="107"/>
      <c r="O90" s="107"/>
      <c r="P90" s="212"/>
      <c r="Q90" s="213"/>
      <c r="R90" s="9"/>
    </row>
    <row r="91" spans="1:18" ht="14.1" customHeight="1" x14ac:dyDescent="0.2">
      <c r="A91" s="41"/>
      <c r="B91" s="559"/>
      <c r="C91" s="562" t="s">
        <v>82</v>
      </c>
      <c r="D91" s="83" t="s">
        <v>2</v>
      </c>
      <c r="E91" s="55"/>
      <c r="F91" s="55"/>
      <c r="G91" s="55"/>
      <c r="H91" s="276"/>
      <c r="I91" s="276"/>
      <c r="J91" s="276"/>
      <c r="K91" s="276"/>
      <c r="L91" s="96"/>
      <c r="M91" s="96"/>
      <c r="N91" s="96"/>
      <c r="O91" s="97"/>
      <c r="P91" s="109"/>
      <c r="Q91" s="110"/>
      <c r="R91" s="9"/>
    </row>
    <row r="92" spans="1:18" ht="14.1" customHeight="1" thickBot="1" x14ac:dyDescent="0.25">
      <c r="A92" s="41"/>
      <c r="B92" s="559"/>
      <c r="C92" s="563"/>
      <c r="D92" s="87" t="s">
        <v>3</v>
      </c>
      <c r="E92" s="57"/>
      <c r="F92" s="57"/>
      <c r="G92" s="57"/>
      <c r="H92" s="283"/>
      <c r="I92" s="283"/>
      <c r="J92" s="171">
        <v>15000</v>
      </c>
      <c r="K92" s="94"/>
      <c r="L92" s="94"/>
      <c r="M92" s="94"/>
      <c r="N92" s="94"/>
      <c r="O92" s="94"/>
      <c r="P92" s="212"/>
      <c r="Q92" s="213"/>
      <c r="R92" s="9"/>
    </row>
    <row r="93" spans="1:18" ht="14.1" customHeight="1" x14ac:dyDescent="0.2">
      <c r="A93" s="41"/>
      <c r="B93" s="559"/>
      <c r="C93" s="576" t="s">
        <v>83</v>
      </c>
      <c r="D93" s="83" t="s">
        <v>2</v>
      </c>
      <c r="E93" s="55"/>
      <c r="F93" s="55"/>
      <c r="G93" s="55"/>
      <c r="H93" s="55"/>
      <c r="I93" s="55"/>
      <c r="J93" s="55"/>
      <c r="K93" s="96"/>
      <c r="L93" s="96"/>
      <c r="M93" s="96"/>
      <c r="N93" s="96"/>
      <c r="O93" s="97"/>
      <c r="P93" s="98"/>
      <c r="Q93" s="99"/>
      <c r="R93" s="9"/>
    </row>
    <row r="94" spans="1:18" ht="14.1" customHeight="1" x14ac:dyDescent="0.2">
      <c r="A94" s="41"/>
      <c r="B94" s="559"/>
      <c r="C94" s="577"/>
      <c r="D94" s="91" t="s">
        <v>3</v>
      </c>
      <c r="E94" s="76"/>
      <c r="F94" s="76"/>
      <c r="G94" s="76"/>
      <c r="H94" s="76"/>
      <c r="I94" s="76"/>
      <c r="J94" s="76"/>
      <c r="K94" s="100"/>
      <c r="L94" s="100"/>
      <c r="M94" s="100"/>
      <c r="N94" s="100"/>
      <c r="O94" s="100"/>
      <c r="P94" s="101"/>
      <c r="Q94" s="102"/>
      <c r="R94" s="9"/>
    </row>
    <row r="95" spans="1:18" x14ac:dyDescent="0.2">
      <c r="A95" s="41"/>
      <c r="B95" s="88"/>
      <c r="E95" s="177"/>
      <c r="F95" s="177"/>
      <c r="G95" s="177"/>
      <c r="H95" s="177"/>
      <c r="I95" s="177"/>
      <c r="J95" s="177"/>
      <c r="K95" s="177"/>
      <c r="L95" s="177"/>
      <c r="M95" s="177"/>
      <c r="N95" s="177"/>
      <c r="O95" s="177"/>
      <c r="P95" s="177"/>
      <c r="Q95" s="178"/>
    </row>
    <row r="96" spans="1:18" ht="14.1" customHeight="1" x14ac:dyDescent="0.2">
      <c r="A96" s="41"/>
      <c r="B96" s="558" t="s">
        <v>161</v>
      </c>
      <c r="C96" s="560" t="s">
        <v>80</v>
      </c>
      <c r="D96" s="83" t="s">
        <v>2</v>
      </c>
      <c r="E96" s="55"/>
      <c r="F96" s="55"/>
      <c r="G96" s="276"/>
      <c r="H96" s="320">
        <v>0</v>
      </c>
      <c r="I96" s="320">
        <v>40000</v>
      </c>
      <c r="J96" s="276"/>
      <c r="K96" s="276"/>
      <c r="L96" s="96"/>
      <c r="M96" s="96"/>
      <c r="N96" s="106"/>
      <c r="O96" s="106"/>
      <c r="P96" s="294"/>
      <c r="Q96" s="295"/>
      <c r="R96" s="9"/>
    </row>
    <row r="97" spans="1:18" ht="14.1" customHeight="1" thickBot="1" x14ac:dyDescent="0.25">
      <c r="A97" s="41"/>
      <c r="B97" s="559"/>
      <c r="C97" s="561"/>
      <c r="D97" s="87" t="s">
        <v>3</v>
      </c>
      <c r="E97" s="57"/>
      <c r="F97" s="57"/>
      <c r="G97" s="283"/>
      <c r="H97" s="171">
        <v>4500</v>
      </c>
      <c r="I97" s="171">
        <v>177000</v>
      </c>
      <c r="J97" s="171">
        <v>154000</v>
      </c>
      <c r="K97" s="94"/>
      <c r="L97" s="94"/>
      <c r="M97" s="94"/>
      <c r="N97" s="107"/>
      <c r="O97" s="107"/>
      <c r="P97" s="212"/>
      <c r="Q97" s="213"/>
      <c r="R97" s="9"/>
    </row>
    <row r="98" spans="1:18" ht="14.1" customHeight="1" x14ac:dyDescent="0.2">
      <c r="A98" s="41"/>
      <c r="B98" s="559"/>
      <c r="C98" s="562" t="s">
        <v>82</v>
      </c>
      <c r="D98" s="83" t="s">
        <v>2</v>
      </c>
      <c r="E98" s="55"/>
      <c r="F98" s="55"/>
      <c r="G98" s="276"/>
      <c r="H98" s="276"/>
      <c r="I98" s="276"/>
      <c r="J98" s="276"/>
      <c r="K98" s="276"/>
      <c r="L98" s="96"/>
      <c r="M98" s="96"/>
      <c r="N98" s="106"/>
      <c r="O98" s="108"/>
      <c r="P98" s="109"/>
      <c r="Q98" s="110"/>
      <c r="R98" s="9"/>
    </row>
    <row r="99" spans="1:18" ht="14.1" customHeight="1" thickBot="1" x14ac:dyDescent="0.25">
      <c r="A99" s="41"/>
      <c r="B99" s="559"/>
      <c r="C99" s="563"/>
      <c r="D99" s="91" t="s">
        <v>3</v>
      </c>
      <c r="E99" s="76"/>
      <c r="F99" s="76"/>
      <c r="G99" s="298"/>
      <c r="H99" s="298"/>
      <c r="I99" s="298"/>
      <c r="J99" s="176">
        <v>1700</v>
      </c>
      <c r="K99" s="251"/>
      <c r="L99" s="251"/>
      <c r="M99" s="251"/>
      <c r="N99" s="111"/>
      <c r="O99" s="111"/>
      <c r="P99" s="112"/>
      <c r="Q99" s="113"/>
      <c r="R99" s="9"/>
    </row>
    <row r="100" spans="1:18" ht="14.1" hidden="1" customHeight="1" x14ac:dyDescent="0.2">
      <c r="A100" s="41"/>
      <c r="B100" s="559"/>
      <c r="C100" s="564" t="s">
        <v>83</v>
      </c>
      <c r="D100" s="83" t="s">
        <v>2</v>
      </c>
      <c r="E100" s="55"/>
      <c r="F100" s="55"/>
      <c r="G100" s="55"/>
      <c r="H100" s="55"/>
      <c r="I100" s="55"/>
      <c r="J100" s="55"/>
      <c r="K100" s="106"/>
      <c r="L100" s="106"/>
      <c r="M100" s="106"/>
      <c r="N100" s="106"/>
      <c r="O100" s="106"/>
      <c r="P100" s="294"/>
      <c r="Q100" s="295"/>
      <c r="R100" s="9"/>
    </row>
    <row r="101" spans="1:18" ht="14.1" hidden="1" customHeight="1" x14ac:dyDescent="0.2">
      <c r="A101" s="41"/>
      <c r="B101" s="559"/>
      <c r="C101" s="565"/>
      <c r="D101" s="91" t="s">
        <v>3</v>
      </c>
      <c r="E101" s="76"/>
      <c r="F101" s="76"/>
      <c r="G101" s="76"/>
      <c r="H101" s="76"/>
      <c r="I101" s="76"/>
      <c r="J101" s="76"/>
      <c r="K101" s="214"/>
      <c r="L101" s="214"/>
      <c r="M101" s="214"/>
      <c r="N101" s="214"/>
      <c r="O101" s="214"/>
      <c r="P101" s="215"/>
      <c r="Q101" s="216"/>
      <c r="R101" s="9"/>
    </row>
    <row r="102" spans="1:18" x14ac:dyDescent="0.2">
      <c r="A102" s="41"/>
      <c r="B102" s="90"/>
      <c r="E102" s="177"/>
      <c r="F102" s="177"/>
      <c r="G102" s="177"/>
      <c r="H102" s="177"/>
      <c r="I102" s="177"/>
      <c r="J102" s="177"/>
      <c r="K102" s="177"/>
      <c r="L102" s="177"/>
      <c r="M102" s="177"/>
      <c r="N102" s="177"/>
      <c r="O102" s="177"/>
      <c r="P102" s="177"/>
      <c r="Q102" s="178"/>
    </row>
    <row r="103" spans="1:18" ht="14.1" customHeight="1" x14ac:dyDescent="0.2">
      <c r="A103" s="41"/>
      <c r="B103" s="578" t="s">
        <v>89</v>
      </c>
      <c r="C103" s="560" t="s">
        <v>80</v>
      </c>
      <c r="D103" s="83" t="s">
        <v>2</v>
      </c>
      <c r="E103" s="55"/>
      <c r="F103" s="55"/>
      <c r="G103" s="276"/>
      <c r="H103" s="276"/>
      <c r="I103" s="276"/>
      <c r="J103" s="320">
        <v>10000</v>
      </c>
      <c r="K103" s="366">
        <f>(J103+L103)/2</f>
        <v>15000</v>
      </c>
      <c r="L103" s="320">
        <v>20000</v>
      </c>
      <c r="M103" s="320">
        <v>30000</v>
      </c>
      <c r="N103" s="175">
        <v>50000</v>
      </c>
      <c r="O103" s="106"/>
      <c r="P103" s="294"/>
      <c r="Q103" s="295"/>
      <c r="R103" s="9"/>
    </row>
    <row r="104" spans="1:18" ht="14.1" customHeight="1" thickBot="1" x14ac:dyDescent="0.25">
      <c r="A104" s="41"/>
      <c r="B104" s="578"/>
      <c r="C104" s="567"/>
      <c r="D104" s="91" t="s">
        <v>3</v>
      </c>
      <c r="E104" s="76"/>
      <c r="F104" s="76"/>
      <c r="G104" s="298"/>
      <c r="H104" s="298"/>
      <c r="I104" s="298"/>
      <c r="J104" s="176">
        <v>2800</v>
      </c>
      <c r="K104" s="251"/>
      <c r="L104" s="251"/>
      <c r="M104" s="251"/>
      <c r="N104" s="251"/>
      <c r="O104" s="111"/>
      <c r="P104" s="112"/>
      <c r="Q104" s="113"/>
      <c r="R104" s="9"/>
    </row>
    <row r="105" spans="1:18" ht="14.1" hidden="1" customHeight="1" x14ac:dyDescent="0.2">
      <c r="A105" s="41"/>
      <c r="B105" s="578"/>
      <c r="C105" s="581" t="s">
        <v>82</v>
      </c>
      <c r="D105" s="83" t="s">
        <v>2</v>
      </c>
      <c r="E105" s="55"/>
      <c r="F105" s="55"/>
      <c r="G105" s="55"/>
      <c r="H105" s="55"/>
      <c r="I105" s="55"/>
      <c r="J105" s="55"/>
      <c r="K105" s="55"/>
      <c r="L105" s="55"/>
      <c r="M105" s="55"/>
      <c r="N105" s="55"/>
      <c r="O105" s="55"/>
      <c r="P105" s="55"/>
      <c r="Q105" s="55"/>
      <c r="R105" s="9"/>
    </row>
    <row r="106" spans="1:18" ht="14.1" hidden="1" customHeight="1" thickBot="1" x14ac:dyDescent="0.25">
      <c r="A106" s="41"/>
      <c r="B106" s="578"/>
      <c r="C106" s="582"/>
      <c r="D106" s="87" t="s">
        <v>3</v>
      </c>
      <c r="E106" s="55"/>
      <c r="F106" s="55"/>
      <c r="G106" s="55"/>
      <c r="H106" s="55"/>
      <c r="I106" s="55"/>
      <c r="J106" s="55"/>
      <c r="K106" s="55"/>
      <c r="L106" s="55"/>
      <c r="M106" s="55"/>
      <c r="N106" s="55"/>
      <c r="O106" s="55"/>
      <c r="P106" s="55"/>
      <c r="Q106" s="55"/>
      <c r="R106" s="9"/>
    </row>
    <row r="107" spans="1:18" ht="14.1" hidden="1" customHeight="1" x14ac:dyDescent="0.2">
      <c r="A107" s="41"/>
      <c r="B107" s="578"/>
      <c r="C107" s="581" t="s">
        <v>83</v>
      </c>
      <c r="D107" s="83" t="s">
        <v>2</v>
      </c>
      <c r="E107" s="55"/>
      <c r="F107" s="55"/>
      <c r="G107" s="55"/>
      <c r="H107" s="55"/>
      <c r="I107" s="55"/>
      <c r="J107" s="55"/>
      <c r="K107" s="55"/>
      <c r="L107" s="55"/>
      <c r="M107" s="55"/>
      <c r="N107" s="55"/>
      <c r="O107" s="55"/>
      <c r="P107" s="55"/>
      <c r="Q107" s="55"/>
      <c r="R107" s="9"/>
    </row>
    <row r="108" spans="1:18" ht="14.1" hidden="1" customHeight="1" x14ac:dyDescent="0.2">
      <c r="A108" s="41"/>
      <c r="B108" s="578"/>
      <c r="C108" s="564"/>
      <c r="D108" s="91" t="s">
        <v>3</v>
      </c>
      <c r="E108" s="75"/>
      <c r="F108" s="75"/>
      <c r="G108" s="75"/>
      <c r="H108" s="55"/>
      <c r="I108" s="55"/>
      <c r="J108" s="55"/>
      <c r="K108" s="55"/>
      <c r="L108" s="55"/>
      <c r="M108" s="55"/>
      <c r="N108" s="55"/>
      <c r="O108" s="55"/>
      <c r="P108" s="55"/>
      <c r="Q108" s="55"/>
      <c r="R108" s="9"/>
    </row>
    <row r="109" spans="1:18" x14ac:dyDescent="0.2">
      <c r="A109" s="41"/>
      <c r="B109" s="88"/>
      <c r="E109" s="177"/>
      <c r="F109" s="177"/>
      <c r="G109" s="177"/>
      <c r="H109" s="177"/>
      <c r="I109" s="177"/>
      <c r="J109" s="177"/>
      <c r="K109" s="177"/>
      <c r="L109" s="177"/>
      <c r="M109" s="177"/>
      <c r="N109" s="177"/>
      <c r="O109" s="177"/>
      <c r="P109" s="177"/>
      <c r="Q109" s="178"/>
    </row>
    <row r="110" spans="1:18" ht="14.1" customHeight="1" x14ac:dyDescent="0.2">
      <c r="A110" s="41"/>
      <c r="B110" s="558" t="s">
        <v>86</v>
      </c>
      <c r="C110" s="560" t="s">
        <v>80</v>
      </c>
      <c r="D110" s="83" t="s">
        <v>2</v>
      </c>
      <c r="E110" s="55"/>
      <c r="F110" s="276"/>
      <c r="G110" s="276"/>
      <c r="H110" s="276"/>
      <c r="I110" s="320">
        <v>10000</v>
      </c>
      <c r="J110" s="320">
        <v>30000</v>
      </c>
      <c r="K110" s="320">
        <v>30000</v>
      </c>
      <c r="L110" s="320">
        <v>25000</v>
      </c>
      <c r="M110" s="320">
        <v>35000</v>
      </c>
      <c r="N110" s="372"/>
      <c r="O110" s="106"/>
      <c r="P110" s="294"/>
      <c r="Q110" s="295"/>
      <c r="R110" s="9"/>
    </row>
    <row r="111" spans="1:18" ht="14.1" customHeight="1" thickBot="1" x14ac:dyDescent="0.25">
      <c r="A111" s="41"/>
      <c r="B111" s="559"/>
      <c r="C111" s="561"/>
      <c r="D111" s="87" t="s">
        <v>3</v>
      </c>
      <c r="E111" s="57"/>
      <c r="F111" s="283"/>
      <c r="G111" s="283"/>
      <c r="H111" s="171">
        <v>250</v>
      </c>
      <c r="I111" s="171">
        <v>10000</v>
      </c>
      <c r="J111" s="171">
        <v>18000</v>
      </c>
      <c r="K111" s="94"/>
      <c r="L111" s="94"/>
      <c r="M111" s="94"/>
      <c r="N111" s="107"/>
      <c r="O111" s="107"/>
      <c r="P111" s="212"/>
      <c r="Q111" s="213"/>
      <c r="R111" s="9"/>
    </row>
    <row r="112" spans="1:18" ht="14.1" customHeight="1" x14ac:dyDescent="0.2">
      <c r="A112" s="41"/>
      <c r="B112" s="559"/>
      <c r="C112" s="562" t="s">
        <v>82</v>
      </c>
      <c r="D112" s="83" t="s">
        <v>2</v>
      </c>
      <c r="E112" s="55"/>
      <c r="F112" s="55"/>
      <c r="G112" s="55"/>
      <c r="H112" s="276"/>
      <c r="I112" s="276"/>
      <c r="J112" s="276"/>
      <c r="K112" s="320">
        <v>40000</v>
      </c>
      <c r="L112" s="175">
        <v>50000</v>
      </c>
      <c r="M112" s="175">
        <v>65000</v>
      </c>
      <c r="N112" s="175">
        <v>95000</v>
      </c>
      <c r="O112" s="108"/>
      <c r="P112" s="109"/>
      <c r="Q112" s="110"/>
      <c r="R112" s="9"/>
    </row>
    <row r="113" spans="1:18" ht="14.1" customHeight="1" thickBot="1" x14ac:dyDescent="0.25">
      <c r="A113" s="41"/>
      <c r="B113" s="559"/>
      <c r="C113" s="563"/>
      <c r="D113" s="87" t="s">
        <v>3</v>
      </c>
      <c r="E113" s="57"/>
      <c r="F113" s="57"/>
      <c r="G113" s="57"/>
      <c r="H113" s="283"/>
      <c r="I113" s="283"/>
      <c r="J113" s="283"/>
      <c r="K113" s="94"/>
      <c r="L113" s="94"/>
      <c r="M113" s="94"/>
      <c r="N113" s="94"/>
      <c r="O113" s="107"/>
      <c r="P113" s="212"/>
      <c r="Q113" s="213"/>
      <c r="R113" s="9"/>
    </row>
    <row r="114" spans="1:18" ht="14.1" customHeight="1" x14ac:dyDescent="0.2">
      <c r="A114" s="41"/>
      <c r="B114" s="559"/>
      <c r="C114" s="576" t="s">
        <v>83</v>
      </c>
      <c r="D114" s="83" t="s">
        <v>2</v>
      </c>
      <c r="E114" s="55"/>
      <c r="F114" s="55"/>
      <c r="G114" s="55"/>
      <c r="H114" s="55"/>
      <c r="I114" s="276"/>
      <c r="J114" s="276"/>
      <c r="K114" s="320">
        <v>0</v>
      </c>
      <c r="L114" s="175">
        <v>25000</v>
      </c>
      <c r="M114" s="175">
        <v>50000</v>
      </c>
      <c r="N114" s="175">
        <v>95000</v>
      </c>
      <c r="O114" s="375">
        <v>110000</v>
      </c>
      <c r="P114" s="376">
        <v>130000</v>
      </c>
      <c r="Q114" s="377">
        <v>150000</v>
      </c>
      <c r="R114" s="9"/>
    </row>
    <row r="115" spans="1:18" ht="14.1" customHeight="1" x14ac:dyDescent="0.2">
      <c r="A115" s="41"/>
      <c r="B115" s="559"/>
      <c r="C115" s="577"/>
      <c r="D115" s="91" t="s">
        <v>3</v>
      </c>
      <c r="E115" s="76"/>
      <c r="F115" s="76"/>
      <c r="G115" s="76"/>
      <c r="H115" s="76"/>
      <c r="I115" s="277"/>
      <c r="J115" s="277"/>
      <c r="K115" s="100"/>
      <c r="L115" s="100"/>
      <c r="M115" s="100"/>
      <c r="N115" s="100"/>
      <c r="O115" s="100"/>
      <c r="P115" s="101"/>
      <c r="Q115" s="102"/>
      <c r="R115" s="9"/>
    </row>
    <row r="116" spans="1:18" x14ac:dyDescent="0.2">
      <c r="A116" s="41"/>
      <c r="B116" s="90"/>
      <c r="E116" s="177"/>
      <c r="F116" s="177"/>
      <c r="G116" s="177"/>
      <c r="H116" s="177"/>
      <c r="I116" s="177"/>
      <c r="J116" s="177"/>
      <c r="K116" s="177"/>
      <c r="L116" s="177"/>
      <c r="M116" s="177"/>
      <c r="N116" s="177"/>
      <c r="O116" s="177"/>
      <c r="P116" s="177"/>
      <c r="Q116" s="178"/>
    </row>
    <row r="117" spans="1:18" ht="14.1" customHeight="1" x14ac:dyDescent="0.2">
      <c r="A117" s="41"/>
      <c r="B117" s="558" t="s">
        <v>90</v>
      </c>
      <c r="C117" s="560" t="s">
        <v>80</v>
      </c>
      <c r="D117" s="83" t="s">
        <v>2</v>
      </c>
      <c r="E117" s="276"/>
      <c r="F117" s="276"/>
      <c r="G117" s="320">
        <v>60000</v>
      </c>
      <c r="H117" s="366">
        <f>(G117+I117)/2</f>
        <v>105000</v>
      </c>
      <c r="I117" s="320">
        <v>150000</v>
      </c>
      <c r="J117" s="366">
        <f>(I117+K117)/2</f>
        <v>175000</v>
      </c>
      <c r="K117" s="320">
        <v>200000</v>
      </c>
      <c r="L117" s="96"/>
      <c r="M117" s="106"/>
      <c r="N117" s="106"/>
      <c r="O117" s="106"/>
      <c r="P117" s="294"/>
      <c r="Q117" s="295"/>
      <c r="R117" s="9"/>
    </row>
    <row r="118" spans="1:18" ht="14.1" customHeight="1" thickBot="1" x14ac:dyDescent="0.25">
      <c r="A118" s="41"/>
      <c r="B118" s="558"/>
      <c r="C118" s="567"/>
      <c r="D118" s="87" t="s">
        <v>3</v>
      </c>
      <c r="E118" s="283"/>
      <c r="F118" s="283"/>
      <c r="G118" s="171">
        <v>82000</v>
      </c>
      <c r="H118" s="171">
        <v>64000</v>
      </c>
      <c r="I118" s="171">
        <v>104000</v>
      </c>
      <c r="J118" s="171">
        <v>262000</v>
      </c>
      <c r="K118" s="94"/>
      <c r="L118" s="94"/>
      <c r="M118" s="107"/>
      <c r="N118" s="107"/>
      <c r="O118" s="107"/>
      <c r="P118" s="212"/>
      <c r="Q118" s="213"/>
      <c r="R118" s="9"/>
    </row>
    <row r="119" spans="1:18" ht="14.1" customHeight="1" x14ac:dyDescent="0.2">
      <c r="A119" s="41"/>
      <c r="B119" s="558"/>
      <c r="C119" s="568" t="s">
        <v>82</v>
      </c>
      <c r="D119" s="83" t="s">
        <v>2</v>
      </c>
      <c r="E119" s="276"/>
      <c r="F119" s="276"/>
      <c r="G119" s="276"/>
      <c r="H119" s="276"/>
      <c r="I119" s="276"/>
      <c r="J119" s="276"/>
      <c r="K119" s="276"/>
      <c r="L119" s="96"/>
      <c r="M119" s="96"/>
      <c r="N119" s="96"/>
      <c r="O119" s="108"/>
      <c r="P119" s="109"/>
      <c r="Q119" s="110"/>
      <c r="R119" s="9"/>
    </row>
    <row r="120" spans="1:18" ht="14.1" customHeight="1" thickBot="1" x14ac:dyDescent="0.25">
      <c r="A120" s="41"/>
      <c r="B120" s="558"/>
      <c r="C120" s="569"/>
      <c r="D120" s="87" t="s">
        <v>3</v>
      </c>
      <c r="E120" s="298"/>
      <c r="F120" s="298"/>
      <c r="G120" s="298"/>
      <c r="H120" s="171">
        <v>34000</v>
      </c>
      <c r="I120" s="171">
        <v>57000</v>
      </c>
      <c r="J120" s="171">
        <v>16000</v>
      </c>
      <c r="K120" s="94"/>
      <c r="L120" s="94"/>
      <c r="M120" s="94"/>
      <c r="N120" s="94"/>
      <c r="O120" s="107"/>
      <c r="P120" s="212"/>
      <c r="Q120" s="213"/>
      <c r="R120" s="9"/>
    </row>
    <row r="121" spans="1:18" ht="14.1" customHeight="1" x14ac:dyDescent="0.2">
      <c r="A121" s="41"/>
      <c r="B121" s="558"/>
      <c r="C121" s="570" t="s">
        <v>83</v>
      </c>
      <c r="D121" s="83" t="s">
        <v>2</v>
      </c>
      <c r="E121" s="300"/>
      <c r="F121" s="300"/>
      <c r="G121" s="300"/>
      <c r="H121" s="300"/>
      <c r="I121" s="300"/>
      <c r="J121" s="300"/>
      <c r="K121" s="300"/>
      <c r="L121" s="96"/>
      <c r="M121" s="96"/>
      <c r="N121" s="96"/>
      <c r="O121" s="97"/>
      <c r="P121" s="109"/>
      <c r="Q121" s="110"/>
      <c r="R121" s="9"/>
    </row>
    <row r="122" spans="1:18" ht="14.1" customHeight="1" thickBot="1" x14ac:dyDescent="0.25">
      <c r="A122" s="41"/>
      <c r="B122" s="566"/>
      <c r="C122" s="571"/>
      <c r="D122" s="89" t="s">
        <v>3</v>
      </c>
      <c r="E122" s="299"/>
      <c r="F122" s="299"/>
      <c r="G122" s="299"/>
      <c r="H122" s="299"/>
      <c r="I122" s="299"/>
      <c r="J122" s="299"/>
      <c r="K122" s="104"/>
      <c r="L122" s="104"/>
      <c r="M122" s="104"/>
      <c r="N122" s="104"/>
      <c r="O122" s="104"/>
      <c r="P122" s="330"/>
      <c r="Q122" s="331"/>
      <c r="R122" s="9"/>
    </row>
    <row r="123" spans="1:18" ht="12" customHeight="1" x14ac:dyDescent="0.2">
      <c r="B123" s="45"/>
      <c r="C123" s="46"/>
      <c r="D123" s="46"/>
      <c r="E123" s="46"/>
      <c r="F123" s="46"/>
      <c r="G123" s="46"/>
      <c r="H123" s="46"/>
      <c r="I123" s="46"/>
      <c r="J123" s="46"/>
      <c r="K123" s="46"/>
      <c r="L123" s="46"/>
      <c r="M123" s="46"/>
      <c r="N123" s="46"/>
      <c r="O123" s="46"/>
      <c r="P123" s="46"/>
      <c r="Q123" s="46"/>
    </row>
    <row r="124" spans="1:18" ht="19.5" customHeight="1" thickBot="1" x14ac:dyDescent="0.25">
      <c r="B124" s="572" t="s">
        <v>126</v>
      </c>
      <c r="C124" s="573"/>
      <c r="D124" s="573"/>
      <c r="E124" s="573"/>
      <c r="F124" s="573"/>
      <c r="G124" s="573"/>
      <c r="H124" s="573"/>
      <c r="I124" s="573"/>
      <c r="J124" s="573"/>
      <c r="K124" s="573"/>
      <c r="L124" s="573"/>
      <c r="M124" s="573"/>
      <c r="N124" s="573"/>
      <c r="O124" s="573"/>
      <c r="P124" s="573"/>
      <c r="Q124" s="574"/>
    </row>
    <row r="125" spans="1:18" ht="14.1" customHeight="1" x14ac:dyDescent="0.2">
      <c r="A125" s="41"/>
      <c r="B125" s="82"/>
      <c r="C125" s="92"/>
      <c r="D125" s="93"/>
      <c r="E125" s="181">
        <v>2008</v>
      </c>
      <c r="F125" s="181">
        <v>2009</v>
      </c>
      <c r="G125" s="181" t="s">
        <v>148</v>
      </c>
      <c r="H125" s="181" t="s">
        <v>149</v>
      </c>
      <c r="I125" s="181" t="s">
        <v>150</v>
      </c>
      <c r="J125" s="182" t="s">
        <v>151</v>
      </c>
      <c r="K125" s="183" t="s">
        <v>152</v>
      </c>
      <c r="L125" s="181" t="s">
        <v>153</v>
      </c>
      <c r="M125" s="181" t="s">
        <v>154</v>
      </c>
      <c r="N125" s="182" t="s">
        <v>155</v>
      </c>
      <c r="O125" s="182" t="s">
        <v>156</v>
      </c>
      <c r="P125" s="182" t="s">
        <v>157</v>
      </c>
      <c r="Q125" s="301" t="s">
        <v>158</v>
      </c>
      <c r="R125" s="9"/>
    </row>
    <row r="126" spans="1:18" ht="14.1" customHeight="1" x14ac:dyDescent="0.2">
      <c r="A126" s="41"/>
      <c r="B126" s="578" t="s">
        <v>85</v>
      </c>
      <c r="C126" s="576" t="s">
        <v>80</v>
      </c>
      <c r="D126" s="83" t="s">
        <v>2</v>
      </c>
      <c r="E126" s="226"/>
      <c r="F126" s="55"/>
      <c r="G126" s="54"/>
      <c r="H126" s="276"/>
      <c r="I126" s="276"/>
      <c r="J126" s="105">
        <f t="shared" ref="J126:Q127" si="2">IFERROR(J6/J66,"")</f>
        <v>200.76</v>
      </c>
      <c r="K126" s="105">
        <f t="shared" si="2"/>
        <v>200</v>
      </c>
      <c r="L126" s="105">
        <f t="shared" si="2"/>
        <v>250</v>
      </c>
      <c r="M126" s="105">
        <f t="shared" si="2"/>
        <v>200</v>
      </c>
      <c r="N126" s="105">
        <f t="shared" si="2"/>
        <v>225</v>
      </c>
      <c r="O126" s="332" t="str">
        <f t="shared" si="2"/>
        <v/>
      </c>
      <c r="P126" s="332" t="str">
        <f t="shared" si="2"/>
        <v/>
      </c>
      <c r="Q126" s="333" t="str">
        <f t="shared" si="2"/>
        <v/>
      </c>
      <c r="R126" s="9"/>
    </row>
    <row r="127" spans="1:18" ht="14.1" customHeight="1" thickBot="1" x14ac:dyDescent="0.25">
      <c r="A127" s="41"/>
      <c r="B127" s="579"/>
      <c r="C127" s="561"/>
      <c r="D127" s="87" t="s">
        <v>3</v>
      </c>
      <c r="E127" s="57"/>
      <c r="F127" s="57"/>
      <c r="G127" s="57"/>
      <c r="H127" s="283"/>
      <c r="I127" s="283"/>
      <c r="J127" s="206">
        <f>IFERROR(J7/J67,"")</f>
        <v>168.02985074626866</v>
      </c>
      <c r="K127" s="206" t="str">
        <f t="shared" si="2"/>
        <v/>
      </c>
      <c r="L127" s="206" t="str">
        <f t="shared" si="2"/>
        <v/>
      </c>
      <c r="M127" s="206" t="str">
        <f t="shared" si="2"/>
        <v/>
      </c>
      <c r="N127" s="206" t="str">
        <f t="shared" si="2"/>
        <v/>
      </c>
      <c r="O127" s="57" t="str">
        <f t="shared" si="2"/>
        <v/>
      </c>
      <c r="P127" s="57" t="str">
        <f t="shared" si="2"/>
        <v/>
      </c>
      <c r="Q127" s="334" t="str">
        <f t="shared" si="2"/>
        <v/>
      </c>
      <c r="R127" s="9"/>
    </row>
    <row r="128" spans="1:18" ht="14.1" customHeight="1" x14ac:dyDescent="0.2">
      <c r="A128" s="41"/>
      <c r="B128" s="579"/>
      <c r="C128" s="562" t="s">
        <v>82</v>
      </c>
      <c r="D128" s="83" t="s">
        <v>2</v>
      </c>
      <c r="E128" s="55"/>
      <c r="F128" s="55"/>
      <c r="G128" s="54"/>
      <c r="H128" s="55"/>
      <c r="I128" s="55"/>
      <c r="J128" s="55"/>
      <c r="K128" s="276"/>
      <c r="L128" s="96"/>
      <c r="M128" s="96"/>
      <c r="N128" s="96"/>
      <c r="O128" s="97"/>
      <c r="P128" s="98"/>
      <c r="Q128" s="110"/>
      <c r="R128" s="9"/>
    </row>
    <row r="129" spans="1:18" ht="14.1" customHeight="1" thickBot="1" x14ac:dyDescent="0.25">
      <c r="A129" s="41"/>
      <c r="B129" s="579"/>
      <c r="C129" s="563"/>
      <c r="D129" s="91" t="s">
        <v>3</v>
      </c>
      <c r="E129" s="76"/>
      <c r="F129" s="76"/>
      <c r="G129" s="76"/>
      <c r="H129" s="76"/>
      <c r="I129" s="76"/>
      <c r="J129" s="76"/>
      <c r="K129" s="251"/>
      <c r="L129" s="251"/>
      <c r="M129" s="251"/>
      <c r="N129" s="251"/>
      <c r="O129" s="251"/>
      <c r="P129" s="296"/>
      <c r="Q129" s="113"/>
      <c r="R129" s="9"/>
    </row>
    <row r="130" spans="1:18" ht="14.1" hidden="1" customHeight="1" x14ac:dyDescent="0.2">
      <c r="A130" s="41"/>
      <c r="B130" s="579"/>
      <c r="C130" s="564" t="s">
        <v>83</v>
      </c>
      <c r="D130" s="83" t="s">
        <v>2</v>
      </c>
      <c r="E130" s="55"/>
      <c r="F130" s="55"/>
      <c r="G130" s="55"/>
      <c r="H130" s="55"/>
      <c r="I130" s="55"/>
      <c r="J130" s="55"/>
      <c r="K130" s="106"/>
      <c r="L130" s="106"/>
      <c r="M130" s="106"/>
      <c r="N130" s="106"/>
      <c r="O130" s="106"/>
      <c r="P130" s="294"/>
      <c r="Q130" s="295"/>
      <c r="R130" s="9"/>
    </row>
    <row r="131" spans="1:18" ht="14.1" hidden="1" customHeight="1" x14ac:dyDescent="0.2">
      <c r="A131" s="41"/>
      <c r="B131" s="579"/>
      <c r="C131" s="565"/>
      <c r="D131" s="91" t="s">
        <v>3</v>
      </c>
      <c r="E131" s="76"/>
      <c r="F131" s="76"/>
      <c r="G131" s="76"/>
      <c r="H131" s="76"/>
      <c r="I131" s="76"/>
      <c r="J131" s="76"/>
      <c r="K131" s="111"/>
      <c r="L131" s="111"/>
      <c r="M131" s="111"/>
      <c r="N131" s="111"/>
      <c r="O131" s="111"/>
      <c r="P131" s="112"/>
      <c r="Q131" s="113"/>
      <c r="R131" s="9"/>
    </row>
    <row r="132" spans="1:18" ht="12.75" customHeight="1" x14ac:dyDescent="0.2">
      <c r="A132" s="9"/>
      <c r="B132" s="84"/>
      <c r="C132" s="85"/>
      <c r="D132" s="86"/>
      <c r="E132" s="172"/>
      <c r="F132" s="172"/>
      <c r="G132" s="172"/>
      <c r="H132" s="172"/>
      <c r="I132" s="172"/>
      <c r="J132" s="172"/>
      <c r="K132" s="173"/>
      <c r="L132" s="173"/>
      <c r="M132" s="173"/>
      <c r="N132" s="173"/>
      <c r="O132" s="173"/>
      <c r="P132" s="173"/>
      <c r="Q132" s="174"/>
      <c r="R132" s="9"/>
    </row>
    <row r="133" spans="1:18" x14ac:dyDescent="0.2">
      <c r="B133" s="578" t="s">
        <v>84</v>
      </c>
      <c r="C133" s="560" t="s">
        <v>81</v>
      </c>
      <c r="D133" s="83" t="s">
        <v>2</v>
      </c>
      <c r="E133" s="276"/>
      <c r="F133" s="257"/>
      <c r="G133" s="320">
        <v>25</v>
      </c>
      <c r="H133" s="366">
        <f>(G133+I133)/2</f>
        <v>37.5</v>
      </c>
      <c r="I133" s="320">
        <v>50</v>
      </c>
      <c r="J133" s="366">
        <f>(I133+K133)/2</f>
        <v>75</v>
      </c>
      <c r="K133" s="320">
        <v>100</v>
      </c>
      <c r="L133" s="106"/>
      <c r="M133" s="106"/>
      <c r="N133" s="106"/>
      <c r="O133" s="106"/>
      <c r="P133" s="294"/>
      <c r="Q133" s="295"/>
    </row>
    <row r="134" spans="1:18" ht="13.5" thickBot="1" x14ac:dyDescent="0.25">
      <c r="B134" s="579"/>
      <c r="C134" s="561"/>
      <c r="D134" s="87" t="s">
        <v>3</v>
      </c>
      <c r="E134" s="298"/>
      <c r="F134" s="171">
        <f>F14/F74</f>
        <v>91.17647058823529</v>
      </c>
      <c r="G134" s="171">
        <f>G14/G74</f>
        <v>97.692307692307693</v>
      </c>
      <c r="H134" s="364">
        <f>H14/H74</f>
        <v>236.41509433962264</v>
      </c>
      <c r="I134" s="364">
        <f>I14/I74</f>
        <v>941.11111111111109</v>
      </c>
      <c r="J134" s="364">
        <f>J14/J74</f>
        <v>4098.4615384615381</v>
      </c>
      <c r="K134" s="171"/>
      <c r="L134" s="57"/>
      <c r="M134" s="57"/>
      <c r="N134" s="57"/>
      <c r="O134" s="57"/>
      <c r="P134" s="57"/>
      <c r="Q134" s="334"/>
    </row>
    <row r="135" spans="1:18" x14ac:dyDescent="0.2">
      <c r="B135" s="579"/>
      <c r="C135" s="562" t="s">
        <v>80</v>
      </c>
      <c r="D135" s="83" t="s">
        <v>2</v>
      </c>
      <c r="E135" s="300"/>
      <c r="F135" s="257"/>
      <c r="G135" s="257"/>
      <c r="H135" s="257"/>
      <c r="I135" s="257"/>
      <c r="J135" s="257"/>
      <c r="K135" s="257"/>
      <c r="L135" s="106"/>
      <c r="M135" s="106"/>
      <c r="N135" s="106"/>
      <c r="O135" s="108"/>
      <c r="P135" s="109"/>
      <c r="Q135" s="110"/>
    </row>
    <row r="136" spans="1:18" ht="13.5" thickBot="1" x14ac:dyDescent="0.25">
      <c r="B136" s="579"/>
      <c r="C136" s="563"/>
      <c r="D136" s="87" t="s">
        <v>3</v>
      </c>
      <c r="E136" s="298"/>
      <c r="F136" s="171">
        <f>F16/F76</f>
        <v>29.515151515151516</v>
      </c>
      <c r="G136" s="171">
        <f>G16/G76</f>
        <v>90.909090909090907</v>
      </c>
      <c r="H136" s="171">
        <f>H16/H76</f>
        <v>125.86206896551724</v>
      </c>
      <c r="I136" s="171">
        <f>I16/I76</f>
        <v>201.88679245283018</v>
      </c>
      <c r="J136" s="171">
        <f>J16/J76</f>
        <v>221.31147540983608</v>
      </c>
      <c r="K136" s="94"/>
      <c r="L136" s="107"/>
      <c r="M136" s="107"/>
      <c r="N136" s="107"/>
      <c r="O136" s="107"/>
      <c r="P136" s="212"/>
      <c r="Q136" s="213"/>
    </row>
    <row r="137" spans="1:18" x14ac:dyDescent="0.2">
      <c r="B137" s="579"/>
      <c r="C137" s="576" t="s">
        <v>82</v>
      </c>
      <c r="D137" s="83" t="s">
        <v>2</v>
      </c>
      <c r="E137" s="300"/>
      <c r="F137" s="257"/>
      <c r="G137" s="257"/>
      <c r="H137" s="257"/>
      <c r="I137" s="257"/>
      <c r="J137" s="257"/>
      <c r="K137" s="257"/>
      <c r="L137" s="106"/>
      <c r="M137" s="106"/>
      <c r="N137" s="106"/>
      <c r="O137" s="108"/>
      <c r="P137" s="109"/>
      <c r="Q137" s="110"/>
    </row>
    <row r="138" spans="1:18" ht="13.5" thickBot="1" x14ac:dyDescent="0.25">
      <c r="A138" s="41"/>
      <c r="B138" s="579"/>
      <c r="C138" s="561"/>
      <c r="D138" s="87" t="s">
        <v>3</v>
      </c>
      <c r="E138" s="283"/>
      <c r="F138" s="171">
        <f>F18/F78</f>
        <v>180.75</v>
      </c>
      <c r="G138" s="364">
        <f>G18/G78</f>
        <v>553.5333333333333</v>
      </c>
      <c r="H138" s="364">
        <f>H18/H78</f>
        <v>743.18181818181813</v>
      </c>
      <c r="I138" s="364">
        <f>I18/I78</f>
        <v>1333.695652173913</v>
      </c>
      <c r="J138" s="364">
        <f>J18/J78</f>
        <v>1231.7878787878788</v>
      </c>
      <c r="K138" s="94"/>
      <c r="L138" s="107"/>
      <c r="M138" s="107"/>
      <c r="N138" s="107"/>
      <c r="O138" s="107"/>
      <c r="P138" s="212"/>
      <c r="Q138" s="213"/>
    </row>
    <row r="139" spans="1:18" x14ac:dyDescent="0.2">
      <c r="A139" s="41"/>
      <c r="B139" s="579"/>
      <c r="C139" s="568" t="s">
        <v>83</v>
      </c>
      <c r="D139" s="83" t="s">
        <v>2</v>
      </c>
      <c r="E139" s="55"/>
      <c r="F139" s="76"/>
      <c r="G139" s="257"/>
      <c r="H139" s="257"/>
      <c r="I139" s="257"/>
      <c r="J139" s="257"/>
      <c r="K139" s="257"/>
      <c r="L139" s="96"/>
      <c r="M139" s="96"/>
      <c r="N139" s="96"/>
      <c r="O139" s="96"/>
      <c r="P139" s="103"/>
      <c r="Q139" s="295"/>
    </row>
    <row r="140" spans="1:18" x14ac:dyDescent="0.2">
      <c r="A140" s="41"/>
      <c r="B140" s="579"/>
      <c r="C140" s="580"/>
      <c r="D140" s="91" t="s">
        <v>3</v>
      </c>
      <c r="E140" s="76"/>
      <c r="F140" s="76"/>
      <c r="G140" s="365">
        <f>G20/G80</f>
        <v>291.46666666666664</v>
      </c>
      <c r="H140" s="365">
        <f>H20/H80</f>
        <v>197.22222222222223</v>
      </c>
      <c r="I140" s="365">
        <f>I20/I80</f>
        <v>510.43478260869563</v>
      </c>
      <c r="J140" s="365">
        <f>J20/J80</f>
        <v>693.23529411764707</v>
      </c>
      <c r="K140" s="100"/>
      <c r="L140" s="100"/>
      <c r="M140" s="100"/>
      <c r="N140" s="100"/>
      <c r="O140" s="100"/>
      <c r="P140" s="101"/>
      <c r="Q140" s="216"/>
    </row>
    <row r="141" spans="1:18" x14ac:dyDescent="0.2">
      <c r="A141" s="41"/>
      <c r="E141" s="177"/>
      <c r="F141" s="177"/>
      <c r="G141" s="177"/>
      <c r="H141" s="177"/>
      <c r="I141" s="177"/>
      <c r="J141" s="177"/>
      <c r="K141" s="177"/>
      <c r="L141" s="177"/>
      <c r="M141" s="177"/>
      <c r="N141" s="177"/>
      <c r="O141" s="177"/>
      <c r="P141" s="177"/>
      <c r="Q141" s="178"/>
    </row>
    <row r="142" spans="1:18" ht="14.1" customHeight="1" x14ac:dyDescent="0.2">
      <c r="A142" s="41"/>
      <c r="B142" s="558" t="s">
        <v>87</v>
      </c>
      <c r="C142" s="560" t="s">
        <v>80</v>
      </c>
      <c r="D142" s="83" t="s">
        <v>2</v>
      </c>
      <c r="E142" s="55"/>
      <c r="F142" s="55"/>
      <c r="G142" s="55"/>
      <c r="H142" s="55"/>
      <c r="I142" s="276"/>
      <c r="J142" s="320">
        <v>25</v>
      </c>
      <c r="K142" s="320">
        <v>50</v>
      </c>
      <c r="L142" s="320">
        <v>75</v>
      </c>
      <c r="M142" s="320">
        <v>100</v>
      </c>
      <c r="N142" s="320">
        <v>125</v>
      </c>
      <c r="O142" s="320">
        <v>125</v>
      </c>
      <c r="P142" s="294"/>
      <c r="Q142" s="295"/>
      <c r="R142" s="9"/>
    </row>
    <row r="143" spans="1:18" ht="14.1" customHeight="1" thickBot="1" x14ac:dyDescent="0.25">
      <c r="A143" s="41"/>
      <c r="B143" s="559"/>
      <c r="C143" s="561"/>
      <c r="D143" s="91" t="s">
        <v>3</v>
      </c>
      <c r="E143" s="76"/>
      <c r="F143" s="76"/>
      <c r="G143" s="76"/>
      <c r="H143" s="76"/>
      <c r="I143" s="298"/>
      <c r="J143" s="176">
        <f>J23/J83</f>
        <v>61.560283687943262</v>
      </c>
      <c r="K143" s="251"/>
      <c r="L143" s="251"/>
      <c r="M143" s="251"/>
      <c r="N143" s="251"/>
      <c r="O143" s="251"/>
      <c r="P143" s="112"/>
      <c r="Q143" s="113"/>
      <c r="R143" s="9"/>
    </row>
    <row r="144" spans="1:18" ht="14.1" hidden="1" customHeight="1" x14ac:dyDescent="0.2">
      <c r="A144" s="41"/>
      <c r="B144" s="559"/>
      <c r="C144" s="564" t="s">
        <v>82</v>
      </c>
      <c r="D144" s="83" t="s">
        <v>2</v>
      </c>
      <c r="E144" s="55"/>
      <c r="F144" s="55"/>
      <c r="G144" s="55"/>
      <c r="H144" s="55"/>
      <c r="I144" s="55"/>
      <c r="J144" s="55"/>
      <c r="K144" s="106"/>
      <c r="L144" s="106"/>
      <c r="M144" s="106"/>
      <c r="N144" s="106"/>
      <c r="O144" s="106"/>
      <c r="P144" s="294"/>
      <c r="Q144" s="295"/>
      <c r="R144" s="9"/>
    </row>
    <row r="145" spans="1:18" ht="14.1" hidden="1" customHeight="1" thickBot="1" x14ac:dyDescent="0.25">
      <c r="A145" s="41"/>
      <c r="B145" s="559"/>
      <c r="C145" s="575"/>
      <c r="D145" s="87" t="s">
        <v>3</v>
      </c>
      <c r="E145" s="57"/>
      <c r="F145" s="57"/>
      <c r="G145" s="57"/>
      <c r="H145" s="57"/>
      <c r="I145" s="57"/>
      <c r="J145" s="57"/>
      <c r="K145" s="107"/>
      <c r="L145" s="107"/>
      <c r="M145" s="107"/>
      <c r="N145" s="107"/>
      <c r="O145" s="107"/>
      <c r="P145" s="212"/>
      <c r="Q145" s="213"/>
      <c r="R145" s="9"/>
    </row>
    <row r="146" spans="1:18" ht="14.1" hidden="1" customHeight="1" x14ac:dyDescent="0.2">
      <c r="A146" s="41"/>
      <c r="B146" s="559"/>
      <c r="C146" s="564" t="s">
        <v>83</v>
      </c>
      <c r="D146" s="83" t="s">
        <v>2</v>
      </c>
      <c r="E146" s="55"/>
      <c r="F146" s="55"/>
      <c r="G146" s="54"/>
      <c r="H146" s="54"/>
      <c r="I146" s="55"/>
      <c r="J146" s="55"/>
      <c r="K146" s="106"/>
      <c r="L146" s="106"/>
      <c r="M146" s="106"/>
      <c r="N146" s="106"/>
      <c r="O146" s="108"/>
      <c r="P146" s="109"/>
      <c r="Q146" s="110"/>
      <c r="R146" s="9"/>
    </row>
    <row r="147" spans="1:18" ht="14.1" hidden="1" customHeight="1" x14ac:dyDescent="0.2">
      <c r="A147" s="41"/>
      <c r="B147" s="559"/>
      <c r="C147" s="565"/>
      <c r="D147" s="91" t="s">
        <v>3</v>
      </c>
      <c r="E147" s="76"/>
      <c r="F147" s="76"/>
      <c r="G147" s="76"/>
      <c r="H147" s="76"/>
      <c r="I147" s="76"/>
      <c r="J147" s="76"/>
      <c r="K147" s="214"/>
      <c r="L147" s="214"/>
      <c r="M147" s="214"/>
      <c r="N147" s="214"/>
      <c r="O147" s="214"/>
      <c r="P147" s="215"/>
      <c r="Q147" s="216"/>
      <c r="R147" s="9"/>
    </row>
    <row r="148" spans="1:18" x14ac:dyDescent="0.2">
      <c r="A148" s="41"/>
      <c r="B148" s="88"/>
      <c r="E148" s="177"/>
      <c r="F148" s="177"/>
      <c r="G148" s="177"/>
      <c r="H148" s="177"/>
      <c r="I148" s="177"/>
      <c r="J148" s="177"/>
      <c r="K148" s="177"/>
      <c r="L148" s="177"/>
      <c r="M148" s="177"/>
      <c r="N148" s="177"/>
      <c r="O148" s="177"/>
      <c r="P148" s="177"/>
      <c r="Q148" s="178"/>
    </row>
    <row r="149" spans="1:18" ht="14.1" customHeight="1" x14ac:dyDescent="0.2">
      <c r="A149" s="41"/>
      <c r="B149" s="558" t="s">
        <v>88</v>
      </c>
      <c r="C149" s="560" t="s">
        <v>80</v>
      </c>
      <c r="D149" s="83" t="s">
        <v>2</v>
      </c>
      <c r="E149" s="55"/>
      <c r="F149" s="55"/>
      <c r="G149" s="276"/>
      <c r="H149" s="276"/>
      <c r="I149" s="276"/>
      <c r="J149" s="276"/>
      <c r="K149" s="276"/>
      <c r="L149" s="96"/>
      <c r="M149" s="96"/>
      <c r="N149" s="106"/>
      <c r="O149" s="106"/>
      <c r="P149" s="294"/>
      <c r="Q149" s="295"/>
      <c r="R149" s="9"/>
    </row>
    <row r="150" spans="1:18" ht="14.1" customHeight="1" thickBot="1" x14ac:dyDescent="0.25">
      <c r="A150" s="41"/>
      <c r="B150" s="559"/>
      <c r="C150" s="561"/>
      <c r="D150" s="87" t="s">
        <v>3</v>
      </c>
      <c r="E150" s="57"/>
      <c r="F150" s="57"/>
      <c r="G150" s="283"/>
      <c r="H150" s="283"/>
      <c r="I150" s="171">
        <f>I30/I90</f>
        <v>85.6</v>
      </c>
      <c r="J150" s="171">
        <f>J30/J90</f>
        <v>34.96153846153846</v>
      </c>
      <c r="K150" s="94"/>
      <c r="L150" s="94"/>
      <c r="M150" s="94"/>
      <c r="N150" s="107"/>
      <c r="O150" s="107"/>
      <c r="P150" s="212"/>
      <c r="Q150" s="213"/>
      <c r="R150" s="9"/>
    </row>
    <row r="151" spans="1:18" ht="14.1" customHeight="1" x14ac:dyDescent="0.2">
      <c r="A151" s="41"/>
      <c r="B151" s="559"/>
      <c r="C151" s="562" t="s">
        <v>82</v>
      </c>
      <c r="D151" s="83" t="s">
        <v>2</v>
      </c>
      <c r="E151" s="55"/>
      <c r="F151" s="55"/>
      <c r="G151" s="55"/>
      <c r="H151" s="276"/>
      <c r="I151" s="276"/>
      <c r="J151" s="276"/>
      <c r="K151" s="276"/>
      <c r="L151" s="96"/>
      <c r="M151" s="96"/>
      <c r="N151" s="96"/>
      <c r="O151" s="108"/>
      <c r="P151" s="109"/>
      <c r="Q151" s="110"/>
      <c r="R151" s="9"/>
    </row>
    <row r="152" spans="1:18" ht="14.1" customHeight="1" thickBot="1" x14ac:dyDescent="0.25">
      <c r="A152" s="41"/>
      <c r="B152" s="559"/>
      <c r="C152" s="563"/>
      <c r="D152" s="87" t="s">
        <v>3</v>
      </c>
      <c r="E152" s="57"/>
      <c r="F152" s="57"/>
      <c r="G152" s="57"/>
      <c r="H152" s="283"/>
      <c r="I152" s="283"/>
      <c r="J152" s="171">
        <f>J32/J92</f>
        <v>58.8</v>
      </c>
      <c r="K152" s="94"/>
      <c r="L152" s="94"/>
      <c r="M152" s="94"/>
      <c r="N152" s="94"/>
      <c r="O152" s="107"/>
      <c r="P152" s="212"/>
      <c r="Q152" s="213"/>
      <c r="R152" s="9"/>
    </row>
    <row r="153" spans="1:18" ht="14.1" customHeight="1" x14ac:dyDescent="0.2">
      <c r="A153" s="41"/>
      <c r="B153" s="559"/>
      <c r="C153" s="576" t="s">
        <v>83</v>
      </c>
      <c r="D153" s="83" t="s">
        <v>2</v>
      </c>
      <c r="E153" s="55"/>
      <c r="F153" s="55"/>
      <c r="G153" s="54"/>
      <c r="H153" s="55"/>
      <c r="I153" s="55"/>
      <c r="J153" s="55"/>
      <c r="K153" s="276"/>
      <c r="L153" s="96"/>
      <c r="M153" s="96"/>
      <c r="N153" s="96"/>
      <c r="O153" s="97"/>
      <c r="P153" s="98"/>
      <c r="Q153" s="99"/>
      <c r="R153" s="9"/>
    </row>
    <row r="154" spans="1:18" ht="14.1" customHeight="1" x14ac:dyDescent="0.2">
      <c r="A154" s="41"/>
      <c r="B154" s="559"/>
      <c r="C154" s="577"/>
      <c r="D154" s="91" t="s">
        <v>3</v>
      </c>
      <c r="E154" s="76"/>
      <c r="F154" s="76"/>
      <c r="G154" s="76"/>
      <c r="H154" s="76"/>
      <c r="I154" s="76"/>
      <c r="J154" s="76"/>
      <c r="K154" s="100"/>
      <c r="L154" s="100"/>
      <c r="M154" s="100"/>
      <c r="N154" s="100"/>
      <c r="O154" s="100"/>
      <c r="P154" s="101"/>
      <c r="Q154" s="102"/>
      <c r="R154" s="9"/>
    </row>
    <row r="155" spans="1:18" x14ac:dyDescent="0.2">
      <c r="A155" s="41"/>
      <c r="B155" s="88"/>
      <c r="E155" s="177"/>
      <c r="F155" s="177"/>
      <c r="G155" s="177"/>
      <c r="H155" s="177"/>
      <c r="I155" s="177"/>
      <c r="J155" s="177"/>
      <c r="K155" s="177"/>
      <c r="L155" s="177"/>
      <c r="M155" s="177"/>
      <c r="N155" s="177"/>
      <c r="O155" s="177"/>
      <c r="P155" s="177"/>
      <c r="Q155" s="178"/>
    </row>
    <row r="156" spans="1:18" ht="14.1" customHeight="1" x14ac:dyDescent="0.2">
      <c r="A156" s="41"/>
      <c r="B156" s="558" t="s">
        <v>161</v>
      </c>
      <c r="C156" s="560" t="s">
        <v>80</v>
      </c>
      <c r="D156" s="83" t="s">
        <v>2</v>
      </c>
      <c r="E156" s="55"/>
      <c r="F156" s="55"/>
      <c r="G156" s="276"/>
      <c r="H156" s="276"/>
      <c r="I156" s="276"/>
      <c r="J156" s="276"/>
      <c r="K156" s="276"/>
      <c r="L156" s="96"/>
      <c r="M156" s="96"/>
      <c r="N156" s="106"/>
      <c r="O156" s="106"/>
      <c r="P156" s="294"/>
      <c r="Q156" s="295"/>
      <c r="R156" s="9"/>
    </row>
    <row r="157" spans="1:18" ht="14.1" customHeight="1" thickBot="1" x14ac:dyDescent="0.25">
      <c r="A157" s="41"/>
      <c r="B157" s="559"/>
      <c r="C157" s="561"/>
      <c r="D157" s="87" t="s">
        <v>3</v>
      </c>
      <c r="E157" s="57"/>
      <c r="F157" s="57"/>
      <c r="G157" s="298"/>
      <c r="H157" s="171">
        <f>H37/H97</f>
        <v>191.33333333333334</v>
      </c>
      <c r="I157" s="171">
        <f>I37/I97</f>
        <v>44.706214689265536</v>
      </c>
      <c r="J157" s="171">
        <f>J37/J97</f>
        <v>235.75974025974025</v>
      </c>
      <c r="K157" s="171"/>
      <c r="L157" s="171"/>
      <c r="M157" s="171"/>
      <c r="N157" s="57"/>
      <c r="O157" s="57"/>
      <c r="P157" s="57"/>
      <c r="Q157" s="334"/>
      <c r="R157" s="9"/>
    </row>
    <row r="158" spans="1:18" ht="14.1" customHeight="1" x14ac:dyDescent="0.2">
      <c r="A158" s="41"/>
      <c r="B158" s="559"/>
      <c r="C158" s="562" t="s">
        <v>82</v>
      </c>
      <c r="D158" s="83" t="s">
        <v>2</v>
      </c>
      <c r="E158" s="55"/>
      <c r="F158" s="55"/>
      <c r="G158" s="300"/>
      <c r="H158" s="276"/>
      <c r="I158" s="276"/>
      <c r="J158" s="276"/>
      <c r="K158" s="276"/>
      <c r="L158" s="96"/>
      <c r="M158" s="96"/>
      <c r="N158" s="106"/>
      <c r="O158" s="108"/>
      <c r="P158" s="109"/>
      <c r="Q158" s="336"/>
      <c r="R158" s="9"/>
    </row>
    <row r="159" spans="1:18" ht="14.1" customHeight="1" thickBot="1" x14ac:dyDescent="0.25">
      <c r="A159" s="41"/>
      <c r="B159" s="559"/>
      <c r="C159" s="563"/>
      <c r="D159" s="91" t="s">
        <v>3</v>
      </c>
      <c r="E159" s="76"/>
      <c r="F159" s="76"/>
      <c r="G159" s="298"/>
      <c r="H159" s="298"/>
      <c r="I159" s="298"/>
      <c r="J159" s="176">
        <f>J39/J99</f>
        <v>51.176470588235297</v>
      </c>
      <c r="K159" s="251"/>
      <c r="L159" s="251"/>
      <c r="M159" s="251"/>
      <c r="N159" s="111"/>
      <c r="O159" s="111"/>
      <c r="P159" s="112"/>
      <c r="Q159" s="337"/>
      <c r="R159" s="9"/>
    </row>
    <row r="160" spans="1:18" ht="14.1" hidden="1" customHeight="1" x14ac:dyDescent="0.2">
      <c r="A160" s="41"/>
      <c r="B160" s="559"/>
      <c r="C160" s="564" t="s">
        <v>83</v>
      </c>
      <c r="D160" s="83" t="s">
        <v>2</v>
      </c>
      <c r="E160" s="55"/>
      <c r="F160" s="55"/>
      <c r="G160" s="55"/>
      <c r="H160" s="55"/>
      <c r="I160" s="55"/>
      <c r="J160" s="55"/>
      <c r="K160" s="106"/>
      <c r="L160" s="106"/>
      <c r="M160" s="106"/>
      <c r="N160" s="106"/>
      <c r="O160" s="106"/>
      <c r="P160" s="294"/>
      <c r="Q160" s="295"/>
      <c r="R160" s="9"/>
    </row>
    <row r="161" spans="1:18" ht="14.1" hidden="1" customHeight="1" x14ac:dyDescent="0.2">
      <c r="A161" s="41"/>
      <c r="B161" s="559"/>
      <c r="C161" s="565"/>
      <c r="D161" s="91" t="s">
        <v>3</v>
      </c>
      <c r="E161" s="76"/>
      <c r="F161" s="76"/>
      <c r="G161" s="76"/>
      <c r="H161" s="76"/>
      <c r="I161" s="76"/>
      <c r="J161" s="76"/>
      <c r="K161" s="214"/>
      <c r="L161" s="214"/>
      <c r="M161" s="214"/>
      <c r="N161" s="214"/>
      <c r="O161" s="214"/>
      <c r="P161" s="215"/>
      <c r="Q161" s="216"/>
      <c r="R161" s="9"/>
    </row>
    <row r="162" spans="1:18" x14ac:dyDescent="0.2">
      <c r="A162" s="41"/>
      <c r="B162" s="90"/>
      <c r="E162" s="177"/>
      <c r="F162" s="177"/>
      <c r="G162" s="177"/>
      <c r="H162" s="177"/>
      <c r="I162" s="177"/>
      <c r="J162" s="177"/>
      <c r="K162" s="177"/>
      <c r="L162" s="177"/>
      <c r="M162" s="177"/>
      <c r="N162" s="177"/>
      <c r="O162" s="177"/>
      <c r="P162" s="177"/>
      <c r="Q162" s="178"/>
    </row>
    <row r="163" spans="1:18" ht="14.1" customHeight="1" x14ac:dyDescent="0.2">
      <c r="A163" s="41"/>
      <c r="B163" s="578" t="s">
        <v>89</v>
      </c>
      <c r="C163" s="560" t="s">
        <v>80</v>
      </c>
      <c r="D163" s="83" t="s">
        <v>2</v>
      </c>
      <c r="E163" s="55"/>
      <c r="F163" s="55"/>
      <c r="G163" s="276"/>
      <c r="H163" s="276"/>
      <c r="I163" s="276"/>
      <c r="J163" s="276"/>
      <c r="K163" s="276"/>
      <c r="L163" s="175">
        <v>80</v>
      </c>
      <c r="M163" s="175">
        <v>85</v>
      </c>
      <c r="N163" s="175">
        <v>85</v>
      </c>
      <c r="O163" s="106"/>
      <c r="P163" s="294"/>
      <c r="Q163" s="295"/>
      <c r="R163" s="9"/>
    </row>
    <row r="164" spans="1:18" ht="14.1" customHeight="1" thickBot="1" x14ac:dyDescent="0.25">
      <c r="A164" s="41"/>
      <c r="B164" s="579"/>
      <c r="C164" s="561"/>
      <c r="D164" s="91" t="s">
        <v>3</v>
      </c>
      <c r="E164" s="76"/>
      <c r="F164" s="76"/>
      <c r="G164" s="298"/>
      <c r="H164" s="298"/>
      <c r="I164" s="298"/>
      <c r="J164" s="176">
        <f>J44/J104</f>
        <v>80</v>
      </c>
      <c r="K164" s="251"/>
      <c r="L164" s="251"/>
      <c r="M164" s="251"/>
      <c r="N164" s="251"/>
      <c r="O164" s="111"/>
      <c r="P164" s="112"/>
      <c r="Q164" s="113"/>
      <c r="R164" s="9"/>
    </row>
    <row r="165" spans="1:18" ht="14.1" hidden="1" customHeight="1" x14ac:dyDescent="0.2">
      <c r="A165" s="41"/>
      <c r="B165" s="579"/>
      <c r="C165" s="564" t="s">
        <v>82</v>
      </c>
      <c r="D165" s="83" t="s">
        <v>2</v>
      </c>
      <c r="E165" s="55"/>
      <c r="F165" s="55"/>
      <c r="G165" s="55"/>
      <c r="H165" s="55"/>
      <c r="I165" s="55"/>
      <c r="J165" s="55"/>
      <c r="K165" s="106"/>
      <c r="L165" s="106"/>
      <c r="M165" s="106"/>
      <c r="N165" s="106"/>
      <c r="O165" s="106"/>
      <c r="P165" s="294"/>
      <c r="Q165" s="295"/>
      <c r="R165" s="9"/>
    </row>
    <row r="166" spans="1:18" ht="14.1" hidden="1" customHeight="1" thickBot="1" x14ac:dyDescent="0.25">
      <c r="A166" s="41"/>
      <c r="B166" s="579"/>
      <c r="C166" s="575"/>
      <c r="D166" s="87" t="s">
        <v>3</v>
      </c>
      <c r="E166" s="57"/>
      <c r="F166" s="57"/>
      <c r="G166" s="57"/>
      <c r="H166" s="57"/>
      <c r="I166" s="57"/>
      <c r="J166" s="57"/>
      <c r="K166" s="107"/>
      <c r="L166" s="107"/>
      <c r="M166" s="107"/>
      <c r="N166" s="107"/>
      <c r="O166" s="107"/>
      <c r="P166" s="212"/>
      <c r="Q166" s="213"/>
      <c r="R166" s="9"/>
    </row>
    <row r="167" spans="1:18" ht="14.1" hidden="1" customHeight="1" x14ac:dyDescent="0.2">
      <c r="A167" s="41"/>
      <c r="B167" s="579"/>
      <c r="C167" s="564" t="s">
        <v>83</v>
      </c>
      <c r="D167" s="83" t="s">
        <v>2</v>
      </c>
      <c r="E167" s="55"/>
      <c r="F167" s="55"/>
      <c r="G167" s="54"/>
      <c r="H167" s="54"/>
      <c r="I167" s="55"/>
      <c r="J167" s="55"/>
      <c r="K167" s="106"/>
      <c r="L167" s="106"/>
      <c r="M167" s="106"/>
      <c r="N167" s="106"/>
      <c r="O167" s="108"/>
      <c r="P167" s="109"/>
      <c r="Q167" s="110"/>
      <c r="R167" s="9"/>
    </row>
    <row r="168" spans="1:18" ht="14.1" hidden="1" customHeight="1" x14ac:dyDescent="0.2">
      <c r="A168" s="41"/>
      <c r="B168" s="579"/>
      <c r="C168" s="565"/>
      <c r="D168" s="91" t="s">
        <v>3</v>
      </c>
      <c r="E168" s="76"/>
      <c r="F168" s="76"/>
      <c r="G168" s="76"/>
      <c r="H168" s="76"/>
      <c r="I168" s="76"/>
      <c r="J168" s="76"/>
      <c r="K168" s="214"/>
      <c r="L168" s="214"/>
      <c r="M168" s="214"/>
      <c r="N168" s="214"/>
      <c r="O168" s="214"/>
      <c r="P168" s="215"/>
      <c r="Q168" s="216"/>
      <c r="R168" s="9"/>
    </row>
    <row r="169" spans="1:18" x14ac:dyDescent="0.2">
      <c r="A169" s="41"/>
      <c r="B169" s="88"/>
      <c r="E169" s="177"/>
      <c r="F169" s="177"/>
      <c r="G169" s="177"/>
      <c r="H169" s="177"/>
      <c r="I169" s="177"/>
      <c r="J169" s="177"/>
      <c r="K169" s="177"/>
      <c r="L169" s="177"/>
      <c r="M169" s="177"/>
      <c r="N169" s="177"/>
      <c r="O169" s="177"/>
      <c r="P169" s="177"/>
      <c r="Q169" s="178"/>
    </row>
    <row r="170" spans="1:18" ht="14.1" customHeight="1" x14ac:dyDescent="0.2">
      <c r="A170" s="41"/>
      <c r="B170" s="558" t="s">
        <v>86</v>
      </c>
      <c r="C170" s="560" t="s">
        <v>80</v>
      </c>
      <c r="D170" s="83" t="s">
        <v>2</v>
      </c>
      <c r="E170" s="55"/>
      <c r="F170" s="55"/>
      <c r="G170" s="276"/>
      <c r="H170" s="276"/>
      <c r="I170" s="276"/>
      <c r="J170" s="276"/>
      <c r="K170" s="276"/>
      <c r="L170" s="175">
        <v>90</v>
      </c>
      <c r="M170" s="175">
        <v>100</v>
      </c>
      <c r="N170" s="106"/>
      <c r="O170" s="106"/>
      <c r="P170" s="106"/>
      <c r="Q170" s="106"/>
      <c r="R170" s="9"/>
    </row>
    <row r="171" spans="1:18" ht="14.1" customHeight="1" thickBot="1" x14ac:dyDescent="0.25">
      <c r="A171" s="41"/>
      <c r="B171" s="559"/>
      <c r="C171" s="561"/>
      <c r="D171" s="87" t="s">
        <v>3</v>
      </c>
      <c r="E171" s="57"/>
      <c r="F171" s="57"/>
      <c r="G171" s="283"/>
      <c r="H171" s="171">
        <f t="shared" ref="H171:J171" si="3">H51/H111</f>
        <v>48</v>
      </c>
      <c r="I171" s="171">
        <f t="shared" si="3"/>
        <v>95</v>
      </c>
      <c r="J171" s="171">
        <f t="shared" si="3"/>
        <v>91.5</v>
      </c>
      <c r="K171" s="94"/>
      <c r="L171" s="94"/>
      <c r="M171" s="94"/>
      <c r="N171" s="107"/>
      <c r="O171" s="107"/>
      <c r="P171" s="212"/>
      <c r="Q171" s="213"/>
      <c r="R171" s="9"/>
    </row>
    <row r="172" spans="1:18" ht="14.1" customHeight="1" x14ac:dyDescent="0.2">
      <c r="A172" s="41"/>
      <c r="B172" s="559"/>
      <c r="C172" s="562" t="s">
        <v>82</v>
      </c>
      <c r="D172" s="83" t="s">
        <v>2</v>
      </c>
      <c r="E172" s="55"/>
      <c r="F172" s="55"/>
      <c r="G172" s="55"/>
      <c r="H172" s="276"/>
      <c r="I172" s="276"/>
      <c r="J172" s="276"/>
      <c r="K172" s="276"/>
      <c r="L172" s="175">
        <v>80</v>
      </c>
      <c r="M172" s="175">
        <v>90</v>
      </c>
      <c r="N172" s="175">
        <v>95</v>
      </c>
      <c r="O172" s="108"/>
      <c r="P172" s="109"/>
      <c r="Q172" s="110"/>
      <c r="R172" s="9"/>
    </row>
    <row r="173" spans="1:18" ht="14.1" customHeight="1" thickBot="1" x14ac:dyDescent="0.25">
      <c r="A173" s="41"/>
      <c r="B173" s="559"/>
      <c r="C173" s="563"/>
      <c r="D173" s="87" t="s">
        <v>3</v>
      </c>
      <c r="E173" s="57"/>
      <c r="F173" s="57"/>
      <c r="G173" s="57"/>
      <c r="H173" s="298"/>
      <c r="I173" s="298"/>
      <c r="J173" s="298"/>
      <c r="K173" s="94"/>
      <c r="L173" s="94"/>
      <c r="M173" s="94"/>
      <c r="N173" s="94"/>
      <c r="O173" s="107"/>
      <c r="P173" s="212"/>
      <c r="Q173" s="213"/>
      <c r="R173" s="9"/>
    </row>
    <row r="174" spans="1:18" ht="14.1" customHeight="1" x14ac:dyDescent="0.2">
      <c r="A174" s="41"/>
      <c r="B174" s="559"/>
      <c r="C174" s="576" t="s">
        <v>83</v>
      </c>
      <c r="D174" s="83" t="s">
        <v>2</v>
      </c>
      <c r="E174" s="55"/>
      <c r="F174" s="55"/>
      <c r="G174" s="54"/>
      <c r="H174" s="218"/>
      <c r="I174" s="218"/>
      <c r="J174" s="218"/>
      <c r="K174" s="276"/>
      <c r="L174" s="175">
        <v>5</v>
      </c>
      <c r="M174" s="175">
        <v>40</v>
      </c>
      <c r="N174" s="175">
        <v>45</v>
      </c>
      <c r="O174" s="375">
        <v>50</v>
      </c>
      <c r="P174" s="376">
        <v>55</v>
      </c>
      <c r="Q174" s="377">
        <v>60</v>
      </c>
      <c r="R174" s="9"/>
    </row>
    <row r="175" spans="1:18" ht="14.1" customHeight="1" x14ac:dyDescent="0.2">
      <c r="A175" s="41"/>
      <c r="B175" s="559"/>
      <c r="C175" s="577"/>
      <c r="D175" s="91" t="s">
        <v>3</v>
      </c>
      <c r="E175" s="76"/>
      <c r="F175" s="76"/>
      <c r="G175" s="76"/>
      <c r="H175" s="76"/>
      <c r="I175" s="76"/>
      <c r="J175" s="76"/>
      <c r="K175" s="100"/>
      <c r="L175" s="100"/>
      <c r="M175" s="100"/>
      <c r="N175" s="100"/>
      <c r="O175" s="100"/>
      <c r="P175" s="101"/>
      <c r="Q175" s="102"/>
      <c r="R175" s="9"/>
    </row>
    <row r="176" spans="1:18" x14ac:dyDescent="0.2">
      <c r="A176" s="41"/>
      <c r="B176" s="90"/>
      <c r="E176" s="177"/>
      <c r="F176" s="177"/>
      <c r="G176" s="177"/>
      <c r="H176" s="177"/>
      <c r="I176" s="177"/>
      <c r="J176" s="177"/>
      <c r="K176" s="177"/>
      <c r="L176" s="177"/>
      <c r="M176" s="177"/>
      <c r="N176" s="177"/>
      <c r="O176" s="177"/>
      <c r="P176" s="177"/>
      <c r="Q176" s="178"/>
    </row>
    <row r="177" spans="1:18" ht="14.1" customHeight="1" x14ac:dyDescent="0.2">
      <c r="A177" s="41"/>
      <c r="B177" s="558" t="s">
        <v>90</v>
      </c>
      <c r="C177" s="560" t="s">
        <v>80</v>
      </c>
      <c r="D177" s="83" t="s">
        <v>2</v>
      </c>
      <c r="E177" s="55"/>
      <c r="F177" s="276"/>
      <c r="G177" s="276"/>
      <c r="H177" s="276"/>
      <c r="I177" s="276"/>
      <c r="J177" s="276"/>
      <c r="K177" s="276"/>
      <c r="L177" s="96"/>
      <c r="M177" s="106"/>
      <c r="N177" s="106"/>
      <c r="O177" s="106"/>
      <c r="P177" s="294"/>
      <c r="Q177" s="295"/>
      <c r="R177" s="9"/>
    </row>
    <row r="178" spans="1:18" ht="14.1" customHeight="1" thickBot="1" x14ac:dyDescent="0.25">
      <c r="A178" s="41"/>
      <c r="B178" s="558"/>
      <c r="C178" s="567"/>
      <c r="D178" s="87" t="s">
        <v>3</v>
      </c>
      <c r="E178" s="57"/>
      <c r="F178" s="283"/>
      <c r="G178" s="171">
        <f>G58/G118</f>
        <v>43.060975609756099</v>
      </c>
      <c r="H178" s="171">
        <f>H58/H118</f>
        <v>99.21875</v>
      </c>
      <c r="I178" s="171">
        <f t="shared" ref="I178:J178" si="4">I58/I118</f>
        <v>86.538461538461533</v>
      </c>
      <c r="J178" s="171">
        <f t="shared" si="4"/>
        <v>53.660305343511453</v>
      </c>
      <c r="K178" s="317"/>
      <c r="L178" s="94"/>
      <c r="M178" s="107"/>
      <c r="N178" s="107"/>
      <c r="O178" s="107"/>
      <c r="P178" s="212"/>
      <c r="Q178" s="213"/>
      <c r="R178" s="9"/>
    </row>
    <row r="179" spans="1:18" ht="14.1" customHeight="1" x14ac:dyDescent="0.2">
      <c r="A179" s="41"/>
      <c r="B179" s="558"/>
      <c r="C179" s="568" t="s">
        <v>82</v>
      </c>
      <c r="D179" s="83" t="s">
        <v>2</v>
      </c>
      <c r="E179" s="55"/>
      <c r="F179" s="55"/>
      <c r="G179" s="55"/>
      <c r="H179" s="276"/>
      <c r="I179" s="276"/>
      <c r="J179" s="276"/>
      <c r="K179" s="276"/>
      <c r="L179" s="96"/>
      <c r="M179" s="96"/>
      <c r="N179" s="96"/>
      <c r="O179" s="108"/>
      <c r="P179" s="109"/>
      <c r="Q179" s="110"/>
      <c r="R179" s="9"/>
    </row>
    <row r="180" spans="1:18" ht="14.1" customHeight="1" thickBot="1" x14ac:dyDescent="0.25">
      <c r="A180" s="41"/>
      <c r="B180" s="558"/>
      <c r="C180" s="569"/>
      <c r="D180" s="87" t="s">
        <v>3</v>
      </c>
      <c r="E180" s="57"/>
      <c r="F180" s="57"/>
      <c r="G180" s="57"/>
      <c r="H180" s="171">
        <f>H60/H120</f>
        <v>27.176470588235293</v>
      </c>
      <c r="I180" s="171">
        <f t="shared" ref="I180" si="5">I60/I120</f>
        <v>50.771929824561404</v>
      </c>
      <c r="J180" s="171">
        <f>J60/J120</f>
        <v>259.5625</v>
      </c>
      <c r="K180" s="94"/>
      <c r="L180" s="94"/>
      <c r="M180" s="94"/>
      <c r="N180" s="94"/>
      <c r="O180" s="107"/>
      <c r="P180" s="212"/>
      <c r="Q180" s="213"/>
      <c r="R180" s="9"/>
    </row>
    <row r="181" spans="1:18" ht="14.1" customHeight="1" x14ac:dyDescent="0.2">
      <c r="A181" s="41"/>
      <c r="B181" s="558"/>
      <c r="C181" s="570" t="s">
        <v>83</v>
      </c>
      <c r="D181" s="83" t="s">
        <v>2</v>
      </c>
      <c r="E181" s="55"/>
      <c r="F181" s="55"/>
      <c r="G181" s="55"/>
      <c r="H181" s="55"/>
      <c r="I181" s="276"/>
      <c r="J181" s="276"/>
      <c r="K181" s="276"/>
      <c r="L181" s="96"/>
      <c r="M181" s="96"/>
      <c r="N181" s="96"/>
      <c r="O181" s="97"/>
      <c r="P181" s="109"/>
      <c r="Q181" s="110"/>
      <c r="R181" s="9"/>
    </row>
    <row r="182" spans="1:18" ht="14.1" customHeight="1" thickBot="1" x14ac:dyDescent="0.25">
      <c r="A182" s="41"/>
      <c r="B182" s="566"/>
      <c r="C182" s="571"/>
      <c r="D182" s="89" t="s">
        <v>3</v>
      </c>
      <c r="E182" s="76"/>
      <c r="F182" s="179"/>
      <c r="G182" s="179"/>
      <c r="H182" s="179"/>
      <c r="I182" s="299"/>
      <c r="J182" s="299"/>
      <c r="K182" s="104"/>
      <c r="L182" s="104"/>
      <c r="M182" s="104"/>
      <c r="N182" s="104"/>
      <c r="O182" s="104"/>
      <c r="P182" s="330"/>
      <c r="Q182" s="331"/>
      <c r="R182" s="9"/>
    </row>
    <row r="183" spans="1:18" ht="12" customHeight="1" x14ac:dyDescent="0.2">
      <c r="B183" s="45"/>
      <c r="C183" s="46"/>
      <c r="D183" s="46"/>
      <c r="E183" s="321"/>
      <c r="F183" s="46"/>
      <c r="G183" s="46"/>
      <c r="H183" s="46"/>
      <c r="I183" s="46"/>
      <c r="J183" s="46"/>
      <c r="K183" s="46"/>
      <c r="L183" s="46"/>
      <c r="M183" s="46"/>
      <c r="N183" s="46"/>
      <c r="O183" s="46"/>
      <c r="P183" s="46"/>
      <c r="Q183" s="46"/>
    </row>
    <row r="184" spans="1:18" ht="19.5" customHeight="1" thickBot="1" x14ac:dyDescent="0.25">
      <c r="B184" s="572" t="s">
        <v>185</v>
      </c>
      <c r="C184" s="573"/>
      <c r="D184" s="573"/>
      <c r="E184" s="573"/>
      <c r="F184" s="573"/>
      <c r="G184" s="573"/>
      <c r="H184" s="573"/>
      <c r="I184" s="573"/>
      <c r="J184" s="573"/>
      <c r="K184" s="573"/>
      <c r="L184" s="573"/>
      <c r="M184" s="573"/>
      <c r="N184" s="573"/>
      <c r="O184" s="573"/>
      <c r="P184" s="573"/>
      <c r="Q184" s="573"/>
      <c r="R184" s="40"/>
    </row>
    <row r="185" spans="1:18" ht="14.1" customHeight="1" x14ac:dyDescent="0.2">
      <c r="A185" s="41"/>
      <c r="B185" s="82"/>
      <c r="C185" s="92"/>
      <c r="D185" s="93"/>
      <c r="E185" s="181">
        <v>2008</v>
      </c>
      <c r="F185" s="181">
        <v>2009</v>
      </c>
      <c r="G185" s="181" t="s">
        <v>148</v>
      </c>
      <c r="H185" s="181" t="s">
        <v>149</v>
      </c>
      <c r="I185" s="181" t="s">
        <v>150</v>
      </c>
      <c r="J185" s="182" t="s">
        <v>151</v>
      </c>
      <c r="K185" s="183" t="s">
        <v>152</v>
      </c>
      <c r="L185" s="181" t="s">
        <v>153</v>
      </c>
      <c r="M185" s="181" t="s">
        <v>154</v>
      </c>
      <c r="N185" s="182" t="s">
        <v>155</v>
      </c>
      <c r="O185" s="182" t="s">
        <v>156</v>
      </c>
      <c r="P185" s="182" t="s">
        <v>157</v>
      </c>
      <c r="Q185" s="181" t="s">
        <v>158</v>
      </c>
      <c r="R185" s="40"/>
    </row>
    <row r="186" spans="1:18" ht="14.1" customHeight="1" x14ac:dyDescent="0.2">
      <c r="A186" s="41"/>
      <c r="B186" s="578" t="s">
        <v>85</v>
      </c>
      <c r="C186" s="576" t="s">
        <v>80</v>
      </c>
      <c r="D186" s="83" t="s">
        <v>2</v>
      </c>
      <c r="E186" s="226"/>
      <c r="F186" s="55"/>
      <c r="G186" s="54"/>
      <c r="H186" s="324"/>
      <c r="I186" s="324"/>
      <c r="J186" s="324"/>
      <c r="K186" s="324"/>
      <c r="L186" s="325"/>
      <c r="M186" s="105">
        <v>10</v>
      </c>
      <c r="N186" s="105">
        <v>15</v>
      </c>
      <c r="O186" s="327"/>
      <c r="P186" s="109"/>
      <c r="Q186" s="328"/>
      <c r="R186" s="40"/>
    </row>
    <row r="187" spans="1:18" ht="14.1" customHeight="1" thickBot="1" x14ac:dyDescent="0.25">
      <c r="A187" s="41"/>
      <c r="B187" s="579"/>
      <c r="C187" s="561"/>
      <c r="D187" s="87" t="s">
        <v>3</v>
      </c>
      <c r="E187" s="57"/>
      <c r="F187" s="57"/>
      <c r="G187" s="57"/>
      <c r="H187" s="307"/>
      <c r="I187" s="307"/>
      <c r="J187" s="307"/>
      <c r="K187" s="307"/>
      <c r="L187" s="303"/>
      <c r="M187" s="94"/>
      <c r="N187" s="94"/>
      <c r="O187" s="107"/>
      <c r="P187" s="212"/>
      <c r="Q187" s="335"/>
      <c r="R187" s="40"/>
    </row>
    <row r="188" spans="1:18" ht="14.1" customHeight="1" x14ac:dyDescent="0.2">
      <c r="A188" s="41"/>
      <c r="B188" s="579"/>
      <c r="C188" s="562" t="s">
        <v>82</v>
      </c>
      <c r="D188" s="83" t="s">
        <v>2</v>
      </c>
      <c r="E188" s="55"/>
      <c r="F188" s="55"/>
      <c r="G188" s="54"/>
      <c r="H188" s="54"/>
      <c r="I188" s="54"/>
      <c r="J188" s="55"/>
      <c r="K188" s="322"/>
      <c r="L188" s="322"/>
      <c r="M188" s="323"/>
      <c r="N188" s="323"/>
      <c r="O188" s="97"/>
      <c r="P188" s="98"/>
      <c r="Q188" s="110"/>
      <c r="R188" s="9"/>
    </row>
    <row r="189" spans="1:18" ht="14.1" customHeight="1" thickBot="1" x14ac:dyDescent="0.25">
      <c r="A189" s="41"/>
      <c r="B189" s="579"/>
      <c r="C189" s="563"/>
      <c r="D189" s="91" t="s">
        <v>3</v>
      </c>
      <c r="E189" s="76"/>
      <c r="F189" s="76"/>
      <c r="G189" s="76"/>
      <c r="H189" s="76"/>
      <c r="I189" s="76"/>
      <c r="J189" s="76"/>
      <c r="K189" s="316"/>
      <c r="L189" s="316"/>
      <c r="M189" s="314"/>
      <c r="N189" s="314"/>
      <c r="O189" s="251"/>
      <c r="P189" s="296"/>
      <c r="Q189" s="113"/>
      <c r="R189" s="9"/>
    </row>
    <row r="190" spans="1:18" ht="14.1" hidden="1" customHeight="1" x14ac:dyDescent="0.2">
      <c r="A190" s="41"/>
      <c r="B190" s="579"/>
      <c r="C190" s="564" t="s">
        <v>83</v>
      </c>
      <c r="D190" s="83" t="s">
        <v>2</v>
      </c>
      <c r="E190" s="55"/>
      <c r="F190" s="55"/>
      <c r="G190" s="55"/>
      <c r="H190" s="55"/>
      <c r="I190" s="55"/>
      <c r="J190" s="55"/>
      <c r="K190" s="106"/>
      <c r="L190" s="106"/>
      <c r="M190" s="106"/>
      <c r="N190" s="106"/>
      <c r="O190" s="106"/>
      <c r="P190" s="294"/>
      <c r="Q190" s="295"/>
      <c r="R190" s="9"/>
    </row>
    <row r="191" spans="1:18" ht="14.1" hidden="1" customHeight="1" x14ac:dyDescent="0.2">
      <c r="A191" s="41"/>
      <c r="B191" s="579"/>
      <c r="C191" s="565"/>
      <c r="D191" s="91" t="s">
        <v>3</v>
      </c>
      <c r="E191" s="76"/>
      <c r="F191" s="76"/>
      <c r="G191" s="76"/>
      <c r="H191" s="76"/>
      <c r="I191" s="76"/>
      <c r="J191" s="76"/>
      <c r="K191" s="111"/>
      <c r="L191" s="111"/>
      <c r="M191" s="111"/>
      <c r="N191" s="111"/>
      <c r="O191" s="111"/>
      <c r="P191" s="112"/>
      <c r="Q191" s="113"/>
      <c r="R191" s="9"/>
    </row>
    <row r="192" spans="1:18" ht="12.75" customHeight="1" x14ac:dyDescent="0.2">
      <c r="A192" s="9"/>
      <c r="B192" s="84"/>
      <c r="C192" s="85"/>
      <c r="D192" s="86"/>
      <c r="E192" s="172"/>
      <c r="F192" s="172"/>
      <c r="G192" s="172"/>
      <c r="H192" s="172"/>
      <c r="I192" s="172"/>
      <c r="J192" s="172"/>
      <c r="K192" s="173"/>
      <c r="L192" s="173"/>
      <c r="M192" s="173"/>
      <c r="N192" s="173"/>
      <c r="O192" s="173"/>
      <c r="P192" s="173"/>
      <c r="Q192" s="174"/>
      <c r="R192" s="9"/>
    </row>
    <row r="193" spans="1:18" x14ac:dyDescent="0.2">
      <c r="B193" s="578" t="s">
        <v>84</v>
      </c>
      <c r="C193" s="560" t="s">
        <v>81</v>
      </c>
      <c r="D193" s="83" t="s">
        <v>2</v>
      </c>
      <c r="E193" s="302"/>
      <c r="F193" s="302"/>
      <c r="G193" s="302"/>
      <c r="H193" s="302"/>
      <c r="I193" s="302"/>
      <c r="J193" s="302"/>
      <c r="K193" s="302"/>
      <c r="L193" s="106"/>
      <c r="M193" s="106"/>
      <c r="N193" s="106"/>
      <c r="O193" s="106"/>
      <c r="P193" s="294"/>
      <c r="Q193" s="295"/>
    </row>
    <row r="194" spans="1:18" ht="13.5" thickBot="1" x14ac:dyDescent="0.25">
      <c r="B194" s="579"/>
      <c r="C194" s="561"/>
      <c r="D194" s="87" t="s">
        <v>3</v>
      </c>
      <c r="E194" s="303"/>
      <c r="F194" s="303"/>
      <c r="G194" s="303"/>
      <c r="H194" s="303"/>
      <c r="I194" s="171">
        <v>1</v>
      </c>
      <c r="J194" s="171">
        <v>0</v>
      </c>
      <c r="K194" s="94"/>
      <c r="L194" s="107"/>
      <c r="M194" s="107"/>
      <c r="N194" s="107"/>
      <c r="O194" s="107"/>
      <c r="P194" s="212"/>
      <c r="Q194" s="213"/>
    </row>
    <row r="195" spans="1:18" x14ac:dyDescent="0.2">
      <c r="B195" s="579"/>
      <c r="C195" s="562" t="s">
        <v>80</v>
      </c>
      <c r="D195" s="83" t="s">
        <v>2</v>
      </c>
      <c r="E195" s="306"/>
      <c r="F195" s="306"/>
      <c r="G195" s="306"/>
      <c r="H195" s="306"/>
      <c r="I195" s="306"/>
      <c r="J195" s="306"/>
      <c r="K195" s="306"/>
      <c r="L195" s="106"/>
      <c r="M195" s="106"/>
      <c r="N195" s="106"/>
      <c r="O195" s="108"/>
      <c r="P195" s="109"/>
      <c r="Q195" s="110"/>
    </row>
    <row r="196" spans="1:18" ht="13.5" thickBot="1" x14ac:dyDescent="0.25">
      <c r="B196" s="579"/>
      <c r="C196" s="563"/>
      <c r="D196" s="87" t="s">
        <v>3</v>
      </c>
      <c r="E196" s="303"/>
      <c r="F196" s="303"/>
      <c r="G196" s="303"/>
      <c r="H196" s="303"/>
      <c r="I196" s="171">
        <v>1</v>
      </c>
      <c r="J196" s="171">
        <v>0</v>
      </c>
      <c r="K196" s="94"/>
      <c r="L196" s="107"/>
      <c r="M196" s="107"/>
      <c r="N196" s="107"/>
      <c r="O196" s="107"/>
      <c r="P196" s="212"/>
      <c r="Q196" s="213"/>
    </row>
    <row r="197" spans="1:18" x14ac:dyDescent="0.2">
      <c r="B197" s="579"/>
      <c r="C197" s="576" t="s">
        <v>82</v>
      </c>
      <c r="D197" s="83" t="s">
        <v>2</v>
      </c>
      <c r="E197" s="306"/>
      <c r="F197" s="306"/>
      <c r="G197" s="306"/>
      <c r="H197" s="306"/>
      <c r="I197" s="306"/>
      <c r="J197" s="306"/>
      <c r="K197" s="306"/>
      <c r="L197" s="106"/>
      <c r="M197" s="106"/>
      <c r="N197" s="106"/>
      <c r="O197" s="108"/>
      <c r="P197" s="109"/>
      <c r="Q197" s="110"/>
    </row>
    <row r="198" spans="1:18" ht="13.5" thickBot="1" x14ac:dyDescent="0.25">
      <c r="A198" s="41"/>
      <c r="B198" s="579"/>
      <c r="C198" s="561"/>
      <c r="D198" s="87" t="s">
        <v>3</v>
      </c>
      <c r="E198" s="303"/>
      <c r="F198" s="303"/>
      <c r="G198" s="303"/>
      <c r="H198" s="303"/>
      <c r="I198" s="171">
        <v>3</v>
      </c>
      <c r="J198" s="171">
        <v>2</v>
      </c>
      <c r="K198" s="94"/>
      <c r="L198" s="107"/>
      <c r="M198" s="107"/>
      <c r="N198" s="107"/>
      <c r="O198" s="107"/>
      <c r="P198" s="212"/>
      <c r="Q198" s="213"/>
    </row>
    <row r="199" spans="1:18" x14ac:dyDescent="0.2">
      <c r="A199" s="41"/>
      <c r="B199" s="579"/>
      <c r="C199" s="568" t="s">
        <v>83</v>
      </c>
      <c r="D199" s="83" t="s">
        <v>2</v>
      </c>
      <c r="E199" s="54"/>
      <c r="F199" s="305"/>
      <c r="G199" s="305"/>
      <c r="H199" s="306"/>
      <c r="I199" s="306"/>
      <c r="J199" s="306"/>
      <c r="K199" s="306"/>
      <c r="L199" s="96"/>
      <c r="M199" s="106"/>
      <c r="N199" s="106"/>
      <c r="O199" s="106"/>
      <c r="P199" s="294"/>
      <c r="Q199" s="295"/>
    </row>
    <row r="200" spans="1:18" x14ac:dyDescent="0.2">
      <c r="A200" s="41"/>
      <c r="B200" s="579"/>
      <c r="C200" s="580"/>
      <c r="D200" s="91" t="s">
        <v>3</v>
      </c>
      <c r="E200" s="76"/>
      <c r="F200" s="313"/>
      <c r="G200" s="313"/>
      <c r="H200" s="313"/>
      <c r="I200" s="314"/>
      <c r="J200" s="176">
        <v>2</v>
      </c>
      <c r="K200" s="100"/>
      <c r="L200" s="100"/>
      <c r="M200" s="214"/>
      <c r="N200" s="214"/>
      <c r="O200" s="214"/>
      <c r="P200" s="215"/>
      <c r="Q200" s="216"/>
    </row>
    <row r="201" spans="1:18" x14ac:dyDescent="0.2">
      <c r="A201" s="41"/>
      <c r="E201" s="177"/>
      <c r="F201" s="177"/>
      <c r="G201" s="177"/>
      <c r="H201" s="177"/>
      <c r="I201" s="177"/>
      <c r="J201" s="177"/>
      <c r="K201" s="177"/>
      <c r="L201" s="177"/>
      <c r="M201" s="177"/>
      <c r="N201" s="177"/>
      <c r="O201" s="177"/>
      <c r="P201" s="177"/>
      <c r="Q201" s="178"/>
    </row>
    <row r="202" spans="1:18" ht="14.1" customHeight="1" x14ac:dyDescent="0.2">
      <c r="A202" s="41"/>
      <c r="B202" s="558" t="s">
        <v>87</v>
      </c>
      <c r="C202" s="560" t="s">
        <v>80</v>
      </c>
      <c r="D202" s="83" t="s">
        <v>2</v>
      </c>
      <c r="E202" s="222"/>
      <c r="F202" s="55"/>
      <c r="G202" s="55"/>
      <c r="H202" s="55"/>
      <c r="I202" s="308"/>
      <c r="J202" s="308"/>
      <c r="K202" s="302"/>
      <c r="L202" s="175">
        <v>0</v>
      </c>
      <c r="M202" s="175">
        <v>10</v>
      </c>
      <c r="N202" s="175">
        <v>12</v>
      </c>
      <c r="O202" s="175">
        <v>14</v>
      </c>
      <c r="P202" s="294"/>
      <c r="Q202" s="295"/>
      <c r="R202" s="9"/>
    </row>
    <row r="203" spans="1:18" ht="14.1" customHeight="1" thickBot="1" x14ac:dyDescent="0.25">
      <c r="A203" s="41"/>
      <c r="B203" s="559"/>
      <c r="C203" s="561"/>
      <c r="D203" s="91" t="s">
        <v>3</v>
      </c>
      <c r="E203" s="224"/>
      <c r="F203" s="76"/>
      <c r="G203" s="76"/>
      <c r="H203" s="76"/>
      <c r="I203" s="316"/>
      <c r="J203" s="316"/>
      <c r="K203" s="313"/>
      <c r="L203" s="251"/>
      <c r="M203" s="251"/>
      <c r="N203" s="251"/>
      <c r="O203" s="251"/>
      <c r="P203" s="112"/>
      <c r="Q203" s="113"/>
      <c r="R203" s="9"/>
    </row>
    <row r="204" spans="1:18" ht="14.1" hidden="1" customHeight="1" x14ac:dyDescent="0.2">
      <c r="A204" s="41"/>
      <c r="B204" s="559"/>
      <c r="C204" s="564" t="s">
        <v>82</v>
      </c>
      <c r="D204" s="83" t="s">
        <v>2</v>
      </c>
      <c r="E204" s="222"/>
      <c r="F204" s="55"/>
      <c r="G204" s="55"/>
      <c r="H204" s="55"/>
      <c r="I204" s="55"/>
      <c r="J204" s="55"/>
      <c r="K204" s="106"/>
      <c r="L204" s="106"/>
      <c r="M204" s="106"/>
      <c r="N204" s="106"/>
      <c r="O204" s="106"/>
      <c r="P204" s="294"/>
      <c r="Q204" s="295"/>
      <c r="R204" s="9"/>
    </row>
    <row r="205" spans="1:18" ht="14.1" hidden="1" customHeight="1" thickBot="1" x14ac:dyDescent="0.25">
      <c r="A205" s="41"/>
      <c r="B205" s="559"/>
      <c r="C205" s="575"/>
      <c r="D205" s="87" t="s">
        <v>3</v>
      </c>
      <c r="E205" s="223"/>
      <c r="F205" s="57"/>
      <c r="G205" s="57"/>
      <c r="H205" s="57"/>
      <c r="I205" s="57"/>
      <c r="J205" s="57"/>
      <c r="K205" s="107"/>
      <c r="L205" s="107"/>
      <c r="M205" s="107"/>
      <c r="N205" s="107"/>
      <c r="O205" s="107"/>
      <c r="P205" s="212"/>
      <c r="Q205" s="213"/>
      <c r="R205" s="9"/>
    </row>
    <row r="206" spans="1:18" ht="14.1" hidden="1" customHeight="1" x14ac:dyDescent="0.2">
      <c r="A206" s="41"/>
      <c r="B206" s="559"/>
      <c r="C206" s="564" t="s">
        <v>83</v>
      </c>
      <c r="D206" s="83" t="s">
        <v>2</v>
      </c>
      <c r="E206" s="222"/>
      <c r="F206" s="55"/>
      <c r="G206" s="54"/>
      <c r="H206" s="54"/>
      <c r="I206" s="55"/>
      <c r="J206" s="55"/>
      <c r="K206" s="106"/>
      <c r="L206" s="106"/>
      <c r="M206" s="106"/>
      <c r="N206" s="106"/>
      <c r="O206" s="108"/>
      <c r="P206" s="109"/>
      <c r="Q206" s="110"/>
      <c r="R206" s="9"/>
    </row>
    <row r="207" spans="1:18" ht="14.1" hidden="1" customHeight="1" x14ac:dyDescent="0.2">
      <c r="A207" s="41"/>
      <c r="B207" s="559"/>
      <c r="C207" s="565"/>
      <c r="D207" s="91" t="s">
        <v>3</v>
      </c>
      <c r="E207" s="224"/>
      <c r="F207" s="76"/>
      <c r="G207" s="76"/>
      <c r="H207" s="76"/>
      <c r="I207" s="76"/>
      <c r="J207" s="76"/>
      <c r="K207" s="214"/>
      <c r="L207" s="214"/>
      <c r="M207" s="214"/>
      <c r="N207" s="214"/>
      <c r="O207" s="214"/>
      <c r="P207" s="215"/>
      <c r="Q207" s="216"/>
      <c r="R207" s="9"/>
    </row>
    <row r="208" spans="1:18" x14ac:dyDescent="0.2">
      <c r="A208" s="41"/>
      <c r="B208" s="88"/>
      <c r="E208" s="177"/>
      <c r="F208" s="177"/>
      <c r="G208" s="177"/>
      <c r="H208" s="177"/>
      <c r="I208" s="177"/>
      <c r="J208" s="177"/>
      <c r="K208" s="177"/>
      <c r="L208" s="177"/>
      <c r="M208" s="177"/>
      <c r="N208" s="177"/>
      <c r="O208" s="177"/>
      <c r="P208" s="177"/>
      <c r="Q208" s="178"/>
    </row>
    <row r="209" spans="1:18" ht="14.1" customHeight="1" x14ac:dyDescent="0.2">
      <c r="A209" s="41"/>
      <c r="B209" s="558" t="s">
        <v>88</v>
      </c>
      <c r="C209" s="560" t="s">
        <v>80</v>
      </c>
      <c r="D209" s="83" t="s">
        <v>2</v>
      </c>
      <c r="E209" s="55"/>
      <c r="F209" s="55"/>
      <c r="G209" s="276"/>
      <c r="H209" s="276"/>
      <c r="I209" s="276"/>
      <c r="J209" s="308"/>
      <c r="K209" s="308"/>
      <c r="L209" s="302"/>
      <c r="M209" s="103"/>
      <c r="N209" s="106"/>
      <c r="O209" s="106"/>
      <c r="P209" s="294"/>
      <c r="Q209" s="295"/>
      <c r="R209" s="9"/>
    </row>
    <row r="210" spans="1:18" ht="14.1" customHeight="1" thickBot="1" x14ac:dyDescent="0.25">
      <c r="A210" s="41"/>
      <c r="B210" s="559"/>
      <c r="C210" s="561"/>
      <c r="D210" s="87" t="s">
        <v>3</v>
      </c>
      <c r="E210" s="57"/>
      <c r="F210" s="57"/>
      <c r="G210" s="283"/>
      <c r="H210" s="283"/>
      <c r="I210" s="283"/>
      <c r="J210" s="307"/>
      <c r="K210" s="307"/>
      <c r="L210" s="303"/>
      <c r="M210" s="95"/>
      <c r="N210" s="107"/>
      <c r="O210" s="107"/>
      <c r="P210" s="212"/>
      <c r="Q210" s="213"/>
      <c r="R210" s="9"/>
    </row>
    <row r="211" spans="1:18" ht="14.1" customHeight="1" x14ac:dyDescent="0.2">
      <c r="A211" s="41"/>
      <c r="B211" s="559"/>
      <c r="C211" s="562" t="s">
        <v>82</v>
      </c>
      <c r="D211" s="83" t="s">
        <v>2</v>
      </c>
      <c r="E211" s="55"/>
      <c r="F211" s="55"/>
      <c r="G211" s="55"/>
      <c r="H211" s="276"/>
      <c r="I211" s="276"/>
      <c r="J211" s="276"/>
      <c r="K211" s="305"/>
      <c r="L211" s="306"/>
      <c r="M211" s="306"/>
      <c r="N211" s="96"/>
      <c r="O211" s="108"/>
      <c r="P211" s="109"/>
      <c r="Q211" s="110"/>
      <c r="R211" s="9"/>
    </row>
    <row r="212" spans="1:18" ht="14.1" customHeight="1" thickBot="1" x14ac:dyDescent="0.25">
      <c r="A212" s="41"/>
      <c r="B212" s="559"/>
      <c r="C212" s="563"/>
      <c r="D212" s="87" t="s">
        <v>3</v>
      </c>
      <c r="E212" s="57"/>
      <c r="F212" s="57"/>
      <c r="G212" s="57"/>
      <c r="H212" s="283"/>
      <c r="I212" s="283"/>
      <c r="J212" s="283"/>
      <c r="K212" s="307"/>
      <c r="L212" s="303"/>
      <c r="M212" s="307"/>
      <c r="N212" s="95"/>
      <c r="O212" s="107"/>
      <c r="P212" s="212"/>
      <c r="Q212" s="213"/>
      <c r="R212" s="9"/>
    </row>
    <row r="213" spans="1:18" ht="14.1" customHeight="1" x14ac:dyDescent="0.2">
      <c r="A213" s="41"/>
      <c r="B213" s="559"/>
      <c r="C213" s="576" t="s">
        <v>83</v>
      </c>
      <c r="D213" s="83" t="s">
        <v>2</v>
      </c>
      <c r="E213" s="55"/>
      <c r="F213" s="55"/>
      <c r="G213" s="54"/>
      <c r="H213" s="55"/>
      <c r="I213" s="55"/>
      <c r="J213" s="55"/>
      <c r="K213" s="276"/>
      <c r="L213" s="305"/>
      <c r="M213" s="305"/>
      <c r="N213" s="306"/>
      <c r="O213" s="97"/>
      <c r="P213" s="98"/>
      <c r="Q213" s="99"/>
      <c r="R213" s="9"/>
    </row>
    <row r="214" spans="1:18" ht="14.1" customHeight="1" x14ac:dyDescent="0.2">
      <c r="A214" s="41"/>
      <c r="B214" s="559"/>
      <c r="C214" s="577"/>
      <c r="D214" s="91" t="s">
        <v>3</v>
      </c>
      <c r="E214" s="76"/>
      <c r="F214" s="76"/>
      <c r="G214" s="76"/>
      <c r="H214" s="76"/>
      <c r="I214" s="76"/>
      <c r="J214" s="76"/>
      <c r="K214" s="298"/>
      <c r="L214" s="313"/>
      <c r="M214" s="316"/>
      <c r="N214" s="314"/>
      <c r="O214" s="100"/>
      <c r="P214" s="101"/>
      <c r="Q214" s="102"/>
      <c r="R214" s="9"/>
    </row>
    <row r="215" spans="1:18" x14ac:dyDescent="0.2">
      <c r="A215" s="41"/>
      <c r="B215" s="88"/>
      <c r="E215" s="177"/>
      <c r="F215" s="177"/>
      <c r="G215" s="177"/>
      <c r="H215" s="177"/>
      <c r="I215" s="177"/>
      <c r="J215" s="177"/>
      <c r="K215" s="177"/>
      <c r="L215" s="177"/>
      <c r="M215" s="177"/>
      <c r="N215" s="177"/>
      <c r="O215" s="177"/>
      <c r="P215" s="177"/>
      <c r="Q215" s="178"/>
    </row>
    <row r="216" spans="1:18" ht="14.1" customHeight="1" x14ac:dyDescent="0.2">
      <c r="A216" s="41"/>
      <c r="B216" s="558" t="s">
        <v>161</v>
      </c>
      <c r="C216" s="560" t="s">
        <v>80</v>
      </c>
      <c r="D216" s="83" t="s">
        <v>2</v>
      </c>
      <c r="E216" s="55"/>
      <c r="F216" s="55"/>
      <c r="G216" s="276"/>
      <c r="H216" s="276"/>
      <c r="I216" s="308"/>
      <c r="J216" s="308"/>
      <c r="K216" s="302"/>
      <c r="L216" s="96"/>
      <c r="M216" s="96"/>
      <c r="N216" s="106"/>
      <c r="O216" s="106"/>
      <c r="P216" s="294"/>
      <c r="Q216" s="295"/>
      <c r="R216" s="9"/>
    </row>
    <row r="217" spans="1:18" ht="14.1" customHeight="1" thickBot="1" x14ac:dyDescent="0.25">
      <c r="A217" s="41"/>
      <c r="B217" s="559"/>
      <c r="C217" s="561"/>
      <c r="D217" s="87" t="s">
        <v>3</v>
      </c>
      <c r="E217" s="57"/>
      <c r="F217" s="57"/>
      <c r="G217" s="283"/>
      <c r="H217" s="283"/>
      <c r="I217" s="307"/>
      <c r="J217" s="307"/>
      <c r="K217" s="304"/>
      <c r="L217" s="94"/>
      <c r="M217" s="94"/>
      <c r="N217" s="107"/>
      <c r="O217" s="107"/>
      <c r="P217" s="212"/>
      <c r="Q217" s="213"/>
      <c r="R217" s="9"/>
    </row>
    <row r="218" spans="1:18" ht="14.1" customHeight="1" x14ac:dyDescent="0.2">
      <c r="A218" s="41"/>
      <c r="B218" s="559"/>
      <c r="C218" s="562" t="s">
        <v>82</v>
      </c>
      <c r="D218" s="83" t="s">
        <v>2</v>
      </c>
      <c r="E218" s="55"/>
      <c r="F218" s="55"/>
      <c r="G218" s="276"/>
      <c r="H218" s="276"/>
      <c r="I218" s="276"/>
      <c r="J218" s="305"/>
      <c r="K218" s="305"/>
      <c r="L218" s="306"/>
      <c r="M218" s="252"/>
      <c r="N218" s="106"/>
      <c r="O218" s="108"/>
      <c r="P218" s="109"/>
      <c r="Q218" s="110"/>
      <c r="R218" s="9"/>
    </row>
    <row r="219" spans="1:18" ht="14.1" customHeight="1" thickBot="1" x14ac:dyDescent="0.25">
      <c r="A219" s="41"/>
      <c r="B219" s="559"/>
      <c r="C219" s="563"/>
      <c r="D219" s="91" t="s">
        <v>3</v>
      </c>
      <c r="E219" s="76"/>
      <c r="F219" s="76"/>
      <c r="G219" s="298"/>
      <c r="H219" s="298"/>
      <c r="I219" s="298"/>
      <c r="J219" s="315"/>
      <c r="K219" s="314"/>
      <c r="L219" s="314"/>
      <c r="M219" s="297"/>
      <c r="N219" s="214"/>
      <c r="O219" s="214"/>
      <c r="P219" s="215"/>
      <c r="Q219" s="216"/>
      <c r="R219" s="9"/>
    </row>
    <row r="220" spans="1:18" ht="14.1" hidden="1" customHeight="1" x14ac:dyDescent="0.2">
      <c r="A220" s="41"/>
      <c r="B220" s="559"/>
      <c r="C220" s="564" t="s">
        <v>83</v>
      </c>
      <c r="D220" s="83" t="s">
        <v>2</v>
      </c>
      <c r="E220" s="55"/>
      <c r="F220" s="55"/>
      <c r="G220" s="55"/>
      <c r="H220" s="55"/>
      <c r="I220" s="55"/>
      <c r="J220" s="55"/>
      <c r="K220" s="106"/>
      <c r="L220" s="106"/>
      <c r="M220" s="106"/>
      <c r="N220" s="106"/>
      <c r="O220" s="106"/>
      <c r="P220" s="294"/>
      <c r="Q220" s="295"/>
      <c r="R220" s="9"/>
    </row>
    <row r="221" spans="1:18" ht="14.1" hidden="1" customHeight="1" x14ac:dyDescent="0.2">
      <c r="A221" s="41"/>
      <c r="B221" s="559"/>
      <c r="C221" s="565"/>
      <c r="D221" s="91" t="s">
        <v>3</v>
      </c>
      <c r="E221" s="76"/>
      <c r="F221" s="76"/>
      <c r="G221" s="76"/>
      <c r="H221" s="76"/>
      <c r="I221" s="76"/>
      <c r="J221" s="76"/>
      <c r="K221" s="214"/>
      <c r="L221" s="214"/>
      <c r="M221" s="214"/>
      <c r="N221" s="214"/>
      <c r="O221" s="214"/>
      <c r="P221" s="215"/>
      <c r="Q221" s="216"/>
      <c r="R221" s="9"/>
    </row>
    <row r="222" spans="1:18" x14ac:dyDescent="0.2">
      <c r="A222" s="41"/>
      <c r="B222" s="90"/>
      <c r="E222" s="177"/>
      <c r="F222" s="177"/>
      <c r="G222" s="177"/>
      <c r="H222" s="177"/>
      <c r="I222" s="177"/>
      <c r="J222" s="177"/>
      <c r="K222" s="177"/>
      <c r="L222" s="177"/>
      <c r="M222" s="177"/>
      <c r="N222" s="177"/>
      <c r="O222" s="177"/>
      <c r="P222" s="177"/>
      <c r="Q222" s="178"/>
    </row>
    <row r="223" spans="1:18" ht="14.1" customHeight="1" x14ac:dyDescent="0.2">
      <c r="A223" s="41"/>
      <c r="B223" s="578" t="s">
        <v>89</v>
      </c>
      <c r="C223" s="560" t="s">
        <v>80</v>
      </c>
      <c r="D223" s="83" t="s">
        <v>2</v>
      </c>
      <c r="E223" s="55"/>
      <c r="F223" s="55"/>
      <c r="G223" s="308"/>
      <c r="H223" s="308"/>
      <c r="I223" s="308"/>
      <c r="J223" s="308"/>
      <c r="K223" s="302"/>
      <c r="L223" s="302"/>
      <c r="M223" s="175">
        <v>2</v>
      </c>
      <c r="N223" s="175">
        <v>4</v>
      </c>
      <c r="O223" s="106"/>
      <c r="P223" s="294"/>
      <c r="Q223" s="295"/>
      <c r="R223" s="9"/>
    </row>
    <row r="224" spans="1:18" ht="14.1" customHeight="1" thickBot="1" x14ac:dyDescent="0.25">
      <c r="A224" s="41"/>
      <c r="B224" s="579"/>
      <c r="C224" s="561"/>
      <c r="D224" s="91" t="s">
        <v>3</v>
      </c>
      <c r="E224" s="76"/>
      <c r="F224" s="76"/>
      <c r="G224" s="316"/>
      <c r="H224" s="316"/>
      <c r="I224" s="316"/>
      <c r="J224" s="316"/>
      <c r="K224" s="318"/>
      <c r="L224" s="319"/>
      <c r="M224" s="100"/>
      <c r="N224" s="100"/>
      <c r="O224" s="214"/>
      <c r="P224" s="215"/>
      <c r="Q224" s="216"/>
      <c r="R224" s="9"/>
    </row>
    <row r="225" spans="1:18" ht="14.1" hidden="1" customHeight="1" x14ac:dyDescent="0.2">
      <c r="A225" s="41"/>
      <c r="B225" s="579"/>
      <c r="C225" s="564" t="s">
        <v>82</v>
      </c>
      <c r="D225" s="83" t="s">
        <v>2</v>
      </c>
      <c r="E225" s="55"/>
      <c r="F225" s="55"/>
      <c r="G225" s="55"/>
      <c r="H225" s="55"/>
      <c r="I225" s="55"/>
      <c r="J225" s="55"/>
      <c r="K225" s="106"/>
      <c r="L225" s="106"/>
      <c r="M225" s="106"/>
      <c r="N225" s="106"/>
      <c r="O225" s="106"/>
      <c r="P225" s="294"/>
      <c r="Q225" s="295"/>
      <c r="R225" s="9"/>
    </row>
    <row r="226" spans="1:18" ht="14.1" hidden="1" customHeight="1" thickBot="1" x14ac:dyDescent="0.25">
      <c r="A226" s="41"/>
      <c r="B226" s="579"/>
      <c r="C226" s="575"/>
      <c r="D226" s="87" t="s">
        <v>3</v>
      </c>
      <c r="E226" s="57"/>
      <c r="F226" s="57"/>
      <c r="G226" s="57"/>
      <c r="H226" s="57"/>
      <c r="I226" s="57"/>
      <c r="J226" s="57"/>
      <c r="K226" s="107"/>
      <c r="L226" s="107"/>
      <c r="M226" s="107"/>
      <c r="N226" s="107"/>
      <c r="O226" s="107"/>
      <c r="P226" s="212"/>
      <c r="Q226" s="213"/>
      <c r="R226" s="9"/>
    </row>
    <row r="227" spans="1:18" ht="14.1" hidden="1" customHeight="1" x14ac:dyDescent="0.2">
      <c r="A227" s="41"/>
      <c r="B227" s="579"/>
      <c r="C227" s="564" t="s">
        <v>83</v>
      </c>
      <c r="D227" s="83" t="s">
        <v>2</v>
      </c>
      <c r="E227" s="55"/>
      <c r="F227" s="55"/>
      <c r="G227" s="54"/>
      <c r="H227" s="54"/>
      <c r="I227" s="55"/>
      <c r="J227" s="55"/>
      <c r="K227" s="106"/>
      <c r="L227" s="106"/>
      <c r="M227" s="106"/>
      <c r="N227" s="106"/>
      <c r="O227" s="108"/>
      <c r="P227" s="109"/>
      <c r="Q227" s="110"/>
      <c r="R227" s="9"/>
    </row>
    <row r="228" spans="1:18" ht="14.1" hidden="1" customHeight="1" x14ac:dyDescent="0.2">
      <c r="A228" s="41"/>
      <c r="B228" s="579"/>
      <c r="C228" s="565"/>
      <c r="D228" s="91" t="s">
        <v>3</v>
      </c>
      <c r="E228" s="76"/>
      <c r="F228" s="76"/>
      <c r="G228" s="76"/>
      <c r="H228" s="76"/>
      <c r="I228" s="76"/>
      <c r="J228" s="76"/>
      <c r="K228" s="214"/>
      <c r="L228" s="214"/>
      <c r="M228" s="214"/>
      <c r="N228" s="214"/>
      <c r="O228" s="214"/>
      <c r="P228" s="215"/>
      <c r="Q228" s="216"/>
      <c r="R228" s="9"/>
    </row>
    <row r="229" spans="1:18" x14ac:dyDescent="0.2">
      <c r="A229" s="41"/>
      <c r="B229" s="88"/>
      <c r="E229" s="177"/>
      <c r="F229" s="177"/>
      <c r="G229" s="177"/>
      <c r="H229" s="177"/>
      <c r="I229" s="177"/>
      <c r="J229" s="177"/>
      <c r="K229" s="177"/>
      <c r="L229" s="177"/>
      <c r="M229" s="177"/>
      <c r="N229" s="177"/>
      <c r="O229" s="177"/>
      <c r="P229" s="177"/>
      <c r="Q229" s="178"/>
    </row>
    <row r="230" spans="1:18" ht="14.1" customHeight="1" x14ac:dyDescent="0.2">
      <c r="A230" s="41"/>
      <c r="B230" s="558" t="s">
        <v>86</v>
      </c>
      <c r="C230" s="560" t="s">
        <v>80</v>
      </c>
      <c r="D230" s="83" t="s">
        <v>2</v>
      </c>
      <c r="E230" s="55"/>
      <c r="F230" s="55"/>
      <c r="G230" s="308"/>
      <c r="H230" s="308"/>
      <c r="I230" s="302"/>
      <c r="J230" s="302"/>
      <c r="K230" s="302"/>
      <c r="L230" s="175">
        <v>3</v>
      </c>
      <c r="M230" s="175">
        <v>4</v>
      </c>
      <c r="N230" s="106"/>
      <c r="O230" s="106"/>
      <c r="P230" s="294"/>
      <c r="Q230" s="295"/>
      <c r="R230" s="9"/>
    </row>
    <row r="231" spans="1:18" ht="14.1" customHeight="1" thickBot="1" x14ac:dyDescent="0.25">
      <c r="A231" s="41"/>
      <c r="B231" s="559"/>
      <c r="C231" s="561"/>
      <c r="D231" s="87" t="s">
        <v>3</v>
      </c>
      <c r="E231" s="57"/>
      <c r="F231" s="57"/>
      <c r="G231" s="307"/>
      <c r="H231" s="307"/>
      <c r="I231" s="303"/>
      <c r="J231" s="304"/>
      <c r="K231" s="94"/>
      <c r="L231" s="94"/>
      <c r="M231" s="94"/>
      <c r="N231" s="107"/>
      <c r="O231" s="107"/>
      <c r="P231" s="212"/>
      <c r="Q231" s="213"/>
      <c r="R231" s="9"/>
    </row>
    <row r="232" spans="1:18" ht="14.1" customHeight="1" x14ac:dyDescent="0.2">
      <c r="A232" s="41"/>
      <c r="B232" s="559"/>
      <c r="C232" s="562" t="s">
        <v>82</v>
      </c>
      <c r="D232" s="83" t="s">
        <v>2</v>
      </c>
      <c r="E232" s="55"/>
      <c r="F232" s="55"/>
      <c r="G232" s="55"/>
      <c r="H232" s="308"/>
      <c r="I232" s="308"/>
      <c r="J232" s="308"/>
      <c r="K232" s="305"/>
      <c r="L232" s="306"/>
      <c r="M232" s="306"/>
      <c r="N232" s="175">
        <v>3</v>
      </c>
      <c r="O232" s="108"/>
      <c r="P232" s="109"/>
      <c r="Q232" s="110"/>
      <c r="R232" s="9"/>
    </row>
    <row r="233" spans="1:18" ht="14.1" customHeight="1" thickBot="1" x14ac:dyDescent="0.25">
      <c r="A233" s="41"/>
      <c r="B233" s="559"/>
      <c r="C233" s="563"/>
      <c r="D233" s="87" t="s">
        <v>3</v>
      </c>
      <c r="E233" s="57"/>
      <c r="F233" s="57"/>
      <c r="G233" s="57"/>
      <c r="H233" s="307"/>
      <c r="I233" s="307"/>
      <c r="J233" s="307"/>
      <c r="K233" s="307"/>
      <c r="L233" s="303"/>
      <c r="M233" s="303"/>
      <c r="N233" s="95"/>
      <c r="O233" s="107"/>
      <c r="P233" s="212"/>
      <c r="Q233" s="213"/>
      <c r="R233" s="9"/>
    </row>
    <row r="234" spans="1:18" ht="14.1" customHeight="1" x14ac:dyDescent="0.2">
      <c r="A234" s="41"/>
      <c r="B234" s="559"/>
      <c r="C234" s="576" t="s">
        <v>83</v>
      </c>
      <c r="D234" s="83" t="s">
        <v>2</v>
      </c>
      <c r="E234" s="55"/>
      <c r="F234" s="55"/>
      <c r="G234" s="54"/>
      <c r="H234" s="54"/>
      <c r="I234" s="55"/>
      <c r="J234" s="55"/>
      <c r="K234" s="308"/>
      <c r="L234" s="305"/>
      <c r="M234" s="306"/>
      <c r="N234" s="312"/>
      <c r="O234" s="378">
        <v>2</v>
      </c>
      <c r="P234" s="376">
        <v>5</v>
      </c>
      <c r="Q234" s="377">
        <v>6</v>
      </c>
      <c r="R234" s="9"/>
    </row>
    <row r="235" spans="1:18" ht="14.1" customHeight="1" thickBot="1" x14ac:dyDescent="0.25">
      <c r="A235" s="41"/>
      <c r="B235" s="559"/>
      <c r="C235" s="577"/>
      <c r="D235" s="91" t="s">
        <v>3</v>
      </c>
      <c r="E235" s="76"/>
      <c r="F235" s="76"/>
      <c r="G235" s="76"/>
      <c r="H235" s="76"/>
      <c r="I235" s="76"/>
      <c r="J235" s="76"/>
      <c r="K235" s="307"/>
      <c r="L235" s="313"/>
      <c r="M235" s="313"/>
      <c r="N235" s="314"/>
      <c r="O235" s="251"/>
      <c r="P235" s="101"/>
      <c r="Q235" s="102"/>
      <c r="R235" s="9"/>
    </row>
    <row r="236" spans="1:18" x14ac:dyDescent="0.2">
      <c r="A236" s="41"/>
      <c r="B236" s="90"/>
      <c r="E236" s="177"/>
      <c r="F236" s="177"/>
      <c r="G236" s="177"/>
      <c r="H236" s="177"/>
      <c r="I236" s="177"/>
      <c r="J236" s="177"/>
      <c r="K236" s="177"/>
      <c r="L236" s="177"/>
      <c r="M236" s="177"/>
      <c r="N236" s="177"/>
      <c r="O236" s="177"/>
      <c r="P236" s="177"/>
      <c r="Q236" s="178"/>
    </row>
    <row r="237" spans="1:18" ht="14.1" customHeight="1" x14ac:dyDescent="0.2">
      <c r="A237" s="41"/>
      <c r="B237" s="558" t="s">
        <v>90</v>
      </c>
      <c r="C237" s="560" t="s">
        <v>80</v>
      </c>
      <c r="D237" s="83" t="s">
        <v>2</v>
      </c>
      <c r="E237" s="55"/>
      <c r="F237" s="308"/>
      <c r="G237" s="308"/>
      <c r="H237" s="302"/>
      <c r="I237" s="302"/>
      <c r="J237" s="302"/>
      <c r="K237" s="302"/>
      <c r="L237" s="96"/>
      <c r="M237" s="106"/>
      <c r="N237" s="106"/>
      <c r="O237" s="106"/>
      <c r="P237" s="294"/>
      <c r="Q237" s="295"/>
      <c r="R237" s="9"/>
    </row>
    <row r="238" spans="1:18" ht="14.1" customHeight="1" thickBot="1" x14ac:dyDescent="0.25">
      <c r="A238" s="41"/>
      <c r="B238" s="558"/>
      <c r="C238" s="567"/>
      <c r="D238" s="87" t="s">
        <v>3</v>
      </c>
      <c r="E238" s="57"/>
      <c r="F238" s="307"/>
      <c r="G238" s="307"/>
      <c r="H238" s="303"/>
      <c r="I238" s="304"/>
      <c r="J238" s="171">
        <v>4</v>
      </c>
      <c r="K238" s="94"/>
      <c r="L238" s="94"/>
      <c r="M238" s="107"/>
      <c r="N238" s="107"/>
      <c r="O238" s="107"/>
      <c r="P238" s="212"/>
      <c r="Q238" s="213"/>
      <c r="R238" s="9"/>
    </row>
    <row r="239" spans="1:18" ht="14.1" customHeight="1" x14ac:dyDescent="0.2">
      <c r="A239" s="41"/>
      <c r="B239" s="558"/>
      <c r="C239" s="568" t="s">
        <v>82</v>
      </c>
      <c r="D239" s="83" t="s">
        <v>2</v>
      </c>
      <c r="E239" s="55"/>
      <c r="F239" s="55"/>
      <c r="G239" s="55"/>
      <c r="H239" s="305"/>
      <c r="I239" s="306"/>
      <c r="J239" s="306"/>
      <c r="K239" s="306"/>
      <c r="L239" s="96"/>
      <c r="M239" s="96"/>
      <c r="N239" s="96"/>
      <c r="O239" s="108"/>
      <c r="P239" s="109"/>
      <c r="Q239" s="110"/>
      <c r="R239" s="9"/>
    </row>
    <row r="240" spans="1:18" ht="14.1" customHeight="1" thickBot="1" x14ac:dyDescent="0.25">
      <c r="A240" s="41"/>
      <c r="B240" s="558"/>
      <c r="C240" s="569"/>
      <c r="D240" s="87" t="s">
        <v>3</v>
      </c>
      <c r="E240" s="57"/>
      <c r="F240" s="57"/>
      <c r="G240" s="57"/>
      <c r="H240" s="307"/>
      <c r="I240" s="303"/>
      <c r="J240" s="303"/>
      <c r="K240" s="94"/>
      <c r="L240" s="94"/>
      <c r="M240" s="94"/>
      <c r="N240" s="94"/>
      <c r="O240" s="107"/>
      <c r="P240" s="212"/>
      <c r="Q240" s="213"/>
      <c r="R240" s="9"/>
    </row>
    <row r="241" spans="1:18" ht="14.1" customHeight="1" x14ac:dyDescent="0.2">
      <c r="A241" s="41"/>
      <c r="B241" s="558"/>
      <c r="C241" s="570" t="s">
        <v>83</v>
      </c>
      <c r="D241" s="83" t="s">
        <v>2</v>
      </c>
      <c r="E241" s="55"/>
      <c r="F241" s="55"/>
      <c r="G241" s="54"/>
      <c r="H241" s="55"/>
      <c r="I241" s="305"/>
      <c r="J241" s="305"/>
      <c r="K241" s="305"/>
      <c r="L241" s="306"/>
      <c r="M241" s="306"/>
      <c r="N241" s="96"/>
      <c r="O241" s="97"/>
      <c r="P241" s="109"/>
      <c r="Q241" s="110"/>
      <c r="R241" s="9"/>
    </row>
    <row r="242" spans="1:18" ht="14.1" customHeight="1" thickBot="1" x14ac:dyDescent="0.25">
      <c r="A242" s="41"/>
      <c r="B242" s="566"/>
      <c r="C242" s="571"/>
      <c r="D242" s="89" t="s">
        <v>3</v>
      </c>
      <c r="E242" s="179"/>
      <c r="F242" s="179"/>
      <c r="G242" s="179"/>
      <c r="H242" s="179"/>
      <c r="I242" s="309"/>
      <c r="J242" s="309"/>
      <c r="K242" s="309"/>
      <c r="L242" s="310"/>
      <c r="M242" s="311"/>
      <c r="N242" s="104"/>
      <c r="O242" s="104"/>
      <c r="P242" s="330"/>
      <c r="Q242" s="331"/>
      <c r="R242" s="9"/>
    </row>
    <row r="243" spans="1:18" x14ac:dyDescent="0.2">
      <c r="B243" s="221"/>
    </row>
    <row r="244" spans="1:18" x14ac:dyDescent="0.2">
      <c r="A244" s="9"/>
      <c r="B244" s="326"/>
      <c r="C244" s="225" t="s">
        <v>187</v>
      </c>
    </row>
    <row r="245" spans="1:18" x14ac:dyDescent="0.2">
      <c r="B245" s="250"/>
      <c r="C245" s="225" t="s">
        <v>186</v>
      </c>
    </row>
  </sheetData>
  <sortState ref="B32:B39">
    <sortCondition ref="B32"/>
  </sortState>
  <customSheetViews>
    <customSheetView guid="{271ACE58-C9A7-47A9-B533-660AC5CCFDCA}" showPageBreaks="1" showGridLines="0" fitToPage="1" printArea="1" hiddenRows="1">
      <selection activeCell="J44" sqref="J44"/>
      <pageMargins left="0.23622047244094491" right="0.23622047244094491" top="0.74803149606299213" bottom="0.74803149606299213" header="0.31496062992125984" footer="0.31496062992125984"/>
      <pageSetup paperSize="8" scale="60" orientation="landscape" cellComments="asDisplayed" r:id="rId1"/>
      <headerFooter alignWithMargins="0"/>
    </customSheetView>
  </customSheetViews>
  <mergeCells count="137">
    <mergeCell ref="B237:B242"/>
    <mergeCell ref="C237:C238"/>
    <mergeCell ref="C239:C240"/>
    <mergeCell ref="C241:C242"/>
    <mergeCell ref="B223:B228"/>
    <mergeCell ref="C223:C224"/>
    <mergeCell ref="C225:C226"/>
    <mergeCell ref="C227:C228"/>
    <mergeCell ref="B230:B235"/>
    <mergeCell ref="C230:C231"/>
    <mergeCell ref="C232:C233"/>
    <mergeCell ref="C234:C235"/>
    <mergeCell ref="B202:B207"/>
    <mergeCell ref="C202:C203"/>
    <mergeCell ref="C204:C205"/>
    <mergeCell ref="C206:C207"/>
    <mergeCell ref="B209:B214"/>
    <mergeCell ref="C209:C210"/>
    <mergeCell ref="C211:C212"/>
    <mergeCell ref="C213:C214"/>
    <mergeCell ref="B186:B191"/>
    <mergeCell ref="C186:C187"/>
    <mergeCell ref="C188:C189"/>
    <mergeCell ref="C190:C191"/>
    <mergeCell ref="B193:B200"/>
    <mergeCell ref="C193:C194"/>
    <mergeCell ref="C195:C196"/>
    <mergeCell ref="C197:C198"/>
    <mergeCell ref="C199:C200"/>
    <mergeCell ref="C137:C138"/>
    <mergeCell ref="C139:C140"/>
    <mergeCell ref="B177:B182"/>
    <mergeCell ref="C177:C178"/>
    <mergeCell ref="C179:C180"/>
    <mergeCell ref="C181:C182"/>
    <mergeCell ref="B184:Q184"/>
    <mergeCell ref="B163:B168"/>
    <mergeCell ref="C163:C164"/>
    <mergeCell ref="C165:C166"/>
    <mergeCell ref="C167:C168"/>
    <mergeCell ref="B170:B175"/>
    <mergeCell ref="C170:C171"/>
    <mergeCell ref="C172:C173"/>
    <mergeCell ref="C174:C175"/>
    <mergeCell ref="B2:Q2"/>
    <mergeCell ref="C6:C7"/>
    <mergeCell ref="C8:C9"/>
    <mergeCell ref="C10:C11"/>
    <mergeCell ref="B6:B11"/>
    <mergeCell ref="B4:Q4"/>
    <mergeCell ref="B13:B20"/>
    <mergeCell ref="C13:C14"/>
    <mergeCell ref="C15:C16"/>
    <mergeCell ref="C17:C18"/>
    <mergeCell ref="C19:C20"/>
    <mergeCell ref="C33:C34"/>
    <mergeCell ref="B43:B48"/>
    <mergeCell ref="C43:C44"/>
    <mergeCell ref="C45:C46"/>
    <mergeCell ref="C47:C48"/>
    <mergeCell ref="C22:C23"/>
    <mergeCell ref="B50:B55"/>
    <mergeCell ref="C50:C51"/>
    <mergeCell ref="B57:B62"/>
    <mergeCell ref="C57:C58"/>
    <mergeCell ref="C59:C60"/>
    <mergeCell ref="C61:C62"/>
    <mergeCell ref="C52:C53"/>
    <mergeCell ref="C54:C55"/>
    <mergeCell ref="C24:C25"/>
    <mergeCell ref="C26:C27"/>
    <mergeCell ref="B22:B27"/>
    <mergeCell ref="B29:B34"/>
    <mergeCell ref="C29:C30"/>
    <mergeCell ref="C31:C32"/>
    <mergeCell ref="B36:B41"/>
    <mergeCell ref="C36:C37"/>
    <mergeCell ref="C38:C39"/>
    <mergeCell ref="C40:C41"/>
    <mergeCell ref="B103:B108"/>
    <mergeCell ref="C103:C104"/>
    <mergeCell ref="C105:C106"/>
    <mergeCell ref="C107:C108"/>
    <mergeCell ref="C112:C113"/>
    <mergeCell ref="C114:C115"/>
    <mergeCell ref="B96:B101"/>
    <mergeCell ref="C96:C97"/>
    <mergeCell ref="C98:C99"/>
    <mergeCell ref="C100:C101"/>
    <mergeCell ref="B64:Q64"/>
    <mergeCell ref="B66:B71"/>
    <mergeCell ref="C66:C67"/>
    <mergeCell ref="C68:C69"/>
    <mergeCell ref="C70:C71"/>
    <mergeCell ref="B156:B161"/>
    <mergeCell ref="C156:C157"/>
    <mergeCell ref="C158:C159"/>
    <mergeCell ref="C160:C161"/>
    <mergeCell ref="C110:C111"/>
    <mergeCell ref="B73:B80"/>
    <mergeCell ref="C73:C74"/>
    <mergeCell ref="C75:C76"/>
    <mergeCell ref="C77:C78"/>
    <mergeCell ref="C79:C80"/>
    <mergeCell ref="B82:B87"/>
    <mergeCell ref="C82:C83"/>
    <mergeCell ref="C84:C85"/>
    <mergeCell ref="C86:C87"/>
    <mergeCell ref="B110:B115"/>
    <mergeCell ref="B89:B94"/>
    <mergeCell ref="C89:C90"/>
    <mergeCell ref="C91:C92"/>
    <mergeCell ref="C93:C94"/>
    <mergeCell ref="B216:B221"/>
    <mergeCell ref="C216:C217"/>
    <mergeCell ref="C218:C219"/>
    <mergeCell ref="C220:C221"/>
    <mergeCell ref="B117:B122"/>
    <mergeCell ref="C117:C118"/>
    <mergeCell ref="C119:C120"/>
    <mergeCell ref="C121:C122"/>
    <mergeCell ref="B124:Q124"/>
    <mergeCell ref="B142:B147"/>
    <mergeCell ref="C142:C143"/>
    <mergeCell ref="C144:C145"/>
    <mergeCell ref="C146:C147"/>
    <mergeCell ref="B149:B154"/>
    <mergeCell ref="C149:C150"/>
    <mergeCell ref="C151:C152"/>
    <mergeCell ref="C153:C154"/>
    <mergeCell ref="B126:B131"/>
    <mergeCell ref="C126:C127"/>
    <mergeCell ref="C128:C129"/>
    <mergeCell ref="C130:C131"/>
    <mergeCell ref="B133:B140"/>
    <mergeCell ref="C133:C134"/>
    <mergeCell ref="C135:C136"/>
  </mergeCells>
  <pageMargins left="0.23622047244094491" right="0.23622047244094491" top="0.74803149606299213" bottom="0.74803149606299213" header="0.31496062992125984" footer="0.31496062992125984"/>
  <pageSetup paperSize="8" scale="60" orientation="landscape" cellComments="asDisplayed"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D9D9"/>
    <pageSetUpPr fitToPage="1"/>
  </sheetPr>
  <dimension ref="A1:F51"/>
  <sheetViews>
    <sheetView showGridLines="0" topLeftCell="A16" zoomScaleNormal="100" workbookViewId="0"/>
  </sheetViews>
  <sheetFormatPr defaultRowHeight="12.75" x14ac:dyDescent="0.2"/>
  <cols>
    <col min="1" max="1" width="2.7109375" style="77" customWidth="1"/>
    <col min="2" max="2" width="30.7109375" style="77" customWidth="1"/>
    <col min="3" max="4" width="23" style="77" customWidth="1"/>
    <col min="5" max="5" width="20.7109375" style="227" customWidth="1"/>
    <col min="6" max="16384" width="9.140625" style="77"/>
  </cols>
  <sheetData>
    <row r="1" spans="1:6" ht="15" customHeight="1" thickBot="1" x14ac:dyDescent="0.25">
      <c r="B1" s="246"/>
      <c r="C1" s="246"/>
      <c r="D1" s="246"/>
      <c r="E1" s="245"/>
    </row>
    <row r="2" spans="1:6" ht="19.5" customHeight="1" thickBot="1" x14ac:dyDescent="0.25">
      <c r="B2" s="589" t="s">
        <v>164</v>
      </c>
      <c r="C2" s="590"/>
      <c r="D2" s="590"/>
      <c r="E2" s="591"/>
    </row>
    <row r="3" spans="1:6" ht="14.1" customHeight="1" x14ac:dyDescent="0.2">
      <c r="A3" s="78"/>
      <c r="B3" s="244"/>
      <c r="C3" s="243"/>
      <c r="D3" s="242"/>
      <c r="E3" s="241" t="s">
        <v>165</v>
      </c>
      <c r="F3" s="230"/>
    </row>
    <row r="4" spans="1:6" ht="14.1" customHeight="1" x14ac:dyDescent="0.2">
      <c r="A4" s="78"/>
      <c r="B4" s="592" t="s">
        <v>85</v>
      </c>
      <c r="C4" s="594" t="s">
        <v>80</v>
      </c>
      <c r="D4" s="83" t="s">
        <v>163</v>
      </c>
      <c r="E4" s="248" t="s">
        <v>166</v>
      </c>
      <c r="F4" s="230"/>
    </row>
    <row r="5" spans="1:6" ht="14.1" customHeight="1" thickBot="1" x14ac:dyDescent="0.25">
      <c r="A5" s="78"/>
      <c r="B5" s="593"/>
      <c r="C5" s="588"/>
      <c r="D5" s="87" t="s">
        <v>162</v>
      </c>
      <c r="E5" s="232">
        <v>2013</v>
      </c>
      <c r="F5" s="230"/>
    </row>
    <row r="6" spans="1:6" ht="14.1" customHeight="1" x14ac:dyDescent="0.2">
      <c r="A6" s="78"/>
      <c r="B6" s="593"/>
      <c r="C6" s="595" t="s">
        <v>82</v>
      </c>
      <c r="D6" s="83" t="s">
        <v>163</v>
      </c>
      <c r="E6" s="248" t="s">
        <v>167</v>
      </c>
      <c r="F6" s="230"/>
    </row>
    <row r="7" spans="1:6" ht="14.1" customHeight="1" thickBot="1" x14ac:dyDescent="0.25">
      <c r="A7" s="78"/>
      <c r="B7" s="593"/>
      <c r="C7" s="596"/>
      <c r="D7" s="91" t="s">
        <v>162</v>
      </c>
      <c r="E7" s="249"/>
      <c r="F7" s="230"/>
    </row>
    <row r="8" spans="1:6" ht="12.75" customHeight="1" x14ac:dyDescent="0.2">
      <c r="A8" s="230"/>
      <c r="B8" s="240"/>
      <c r="C8" s="239"/>
      <c r="D8" s="86"/>
      <c r="E8" s="238"/>
      <c r="F8" s="230"/>
    </row>
    <row r="9" spans="1:6" x14ac:dyDescent="0.2">
      <c r="B9" s="592" t="s">
        <v>84</v>
      </c>
      <c r="C9" s="587" t="s">
        <v>81</v>
      </c>
      <c r="D9" s="83" t="s">
        <v>163</v>
      </c>
      <c r="E9" s="248" t="s">
        <v>168</v>
      </c>
    </row>
    <row r="10" spans="1:6" ht="13.5" thickBot="1" x14ac:dyDescent="0.25">
      <c r="B10" s="593"/>
      <c r="C10" s="588"/>
      <c r="D10" s="87" t="s">
        <v>162</v>
      </c>
      <c r="E10" s="232">
        <v>2009</v>
      </c>
    </row>
    <row r="11" spans="1:6" x14ac:dyDescent="0.2">
      <c r="B11" s="593"/>
      <c r="C11" s="597" t="s">
        <v>80</v>
      </c>
      <c r="D11" s="83" t="s">
        <v>163</v>
      </c>
      <c r="E11" s="248" t="s">
        <v>168</v>
      </c>
    </row>
    <row r="12" spans="1:6" ht="13.5" thickBot="1" x14ac:dyDescent="0.25">
      <c r="B12" s="593"/>
      <c r="C12" s="598"/>
      <c r="D12" s="87" t="s">
        <v>162</v>
      </c>
      <c r="E12" s="232">
        <v>2009</v>
      </c>
    </row>
    <row r="13" spans="1:6" x14ac:dyDescent="0.2">
      <c r="B13" s="593"/>
      <c r="C13" s="594" t="s">
        <v>82</v>
      </c>
      <c r="D13" s="83" t="s">
        <v>163</v>
      </c>
      <c r="E13" s="248" t="s">
        <v>169</v>
      </c>
    </row>
    <row r="14" spans="1:6" ht="13.5" thickBot="1" x14ac:dyDescent="0.25">
      <c r="A14" s="78"/>
      <c r="B14" s="593"/>
      <c r="C14" s="588"/>
      <c r="D14" s="87" t="s">
        <v>162</v>
      </c>
      <c r="E14" s="232">
        <v>2009</v>
      </c>
    </row>
    <row r="15" spans="1:6" x14ac:dyDescent="0.2">
      <c r="A15" s="78"/>
      <c r="B15" s="593"/>
      <c r="C15" s="595" t="s">
        <v>83</v>
      </c>
      <c r="D15" s="83" t="s">
        <v>163</v>
      </c>
      <c r="E15" s="248" t="s">
        <v>170</v>
      </c>
    </row>
    <row r="16" spans="1:6" x14ac:dyDescent="0.2">
      <c r="A16" s="78"/>
      <c r="B16" s="593"/>
      <c r="C16" s="599"/>
      <c r="D16" s="91" t="s">
        <v>162</v>
      </c>
      <c r="E16" s="237">
        <v>2010</v>
      </c>
    </row>
    <row r="17" spans="1:6" x14ac:dyDescent="0.2">
      <c r="A17" s="78"/>
      <c r="D17" s="230"/>
      <c r="E17" s="233"/>
    </row>
    <row r="18" spans="1:6" ht="14.1" customHeight="1" x14ac:dyDescent="0.2">
      <c r="A18" s="78"/>
      <c r="B18" s="585" t="s">
        <v>87</v>
      </c>
      <c r="C18" s="587" t="s">
        <v>80</v>
      </c>
      <c r="D18" s="83" t="s">
        <v>163</v>
      </c>
      <c r="E18" s="248" t="s">
        <v>171</v>
      </c>
      <c r="F18" s="230"/>
    </row>
    <row r="19" spans="1:6" ht="14.1" customHeight="1" thickBot="1" x14ac:dyDescent="0.25">
      <c r="A19" s="78"/>
      <c r="B19" s="586"/>
      <c r="C19" s="588"/>
      <c r="D19" s="87" t="s">
        <v>162</v>
      </c>
      <c r="E19" s="232">
        <v>2013</v>
      </c>
      <c r="F19" s="230"/>
    </row>
    <row r="20" spans="1:6" x14ac:dyDescent="0.2">
      <c r="A20" s="78"/>
      <c r="B20" s="235"/>
      <c r="D20" s="230"/>
      <c r="E20" s="233"/>
    </row>
    <row r="21" spans="1:6" ht="14.1" customHeight="1" x14ac:dyDescent="0.2">
      <c r="A21" s="78"/>
      <c r="B21" s="585" t="s">
        <v>88</v>
      </c>
      <c r="C21" s="587" t="s">
        <v>80</v>
      </c>
      <c r="D21" s="83" t="s">
        <v>163</v>
      </c>
      <c r="E21" s="248" t="s">
        <v>172</v>
      </c>
      <c r="F21" s="230"/>
    </row>
    <row r="22" spans="1:6" ht="14.1" customHeight="1" thickBot="1" x14ac:dyDescent="0.25">
      <c r="A22" s="78"/>
      <c r="B22" s="586"/>
      <c r="C22" s="588"/>
      <c r="D22" s="87" t="s">
        <v>162</v>
      </c>
      <c r="E22" s="232">
        <v>2012</v>
      </c>
      <c r="F22" s="230"/>
    </row>
    <row r="23" spans="1:6" ht="14.1" customHeight="1" x14ac:dyDescent="0.2">
      <c r="A23" s="78"/>
      <c r="B23" s="586"/>
      <c r="C23" s="597" t="s">
        <v>82</v>
      </c>
      <c r="D23" s="83" t="s">
        <v>163</v>
      </c>
      <c r="E23" s="248" t="s">
        <v>166</v>
      </c>
      <c r="F23" s="230"/>
    </row>
    <row r="24" spans="1:6" ht="14.1" customHeight="1" thickBot="1" x14ac:dyDescent="0.25">
      <c r="A24" s="78"/>
      <c r="B24" s="586"/>
      <c r="C24" s="598"/>
      <c r="D24" s="87" t="s">
        <v>162</v>
      </c>
      <c r="E24" s="232">
        <v>2013</v>
      </c>
      <c r="F24" s="230"/>
    </row>
    <row r="25" spans="1:6" ht="14.1" customHeight="1" x14ac:dyDescent="0.2">
      <c r="A25" s="78"/>
      <c r="B25" s="586"/>
      <c r="C25" s="594" t="s">
        <v>83</v>
      </c>
      <c r="D25" s="83" t="s">
        <v>163</v>
      </c>
      <c r="E25" s="248" t="s">
        <v>173</v>
      </c>
      <c r="F25" s="230"/>
    </row>
    <row r="26" spans="1:6" ht="14.1" customHeight="1" x14ac:dyDescent="0.2">
      <c r="A26" s="78"/>
      <c r="B26" s="586"/>
      <c r="C26" s="600"/>
      <c r="D26" s="91" t="s">
        <v>162</v>
      </c>
      <c r="E26" s="249"/>
      <c r="F26" s="230"/>
    </row>
    <row r="27" spans="1:6" x14ac:dyDescent="0.2">
      <c r="A27" s="78"/>
      <c r="B27" s="235"/>
      <c r="D27" s="230"/>
      <c r="E27" s="233"/>
    </row>
    <row r="28" spans="1:6" ht="14.1" customHeight="1" x14ac:dyDescent="0.2">
      <c r="A28" s="78"/>
      <c r="B28" s="585" t="s">
        <v>161</v>
      </c>
      <c r="C28" s="587" t="s">
        <v>80</v>
      </c>
      <c r="D28" s="83" t="s">
        <v>163</v>
      </c>
      <c r="E28" s="248" t="s">
        <v>174</v>
      </c>
      <c r="F28" s="230"/>
    </row>
    <row r="29" spans="1:6" ht="14.1" customHeight="1" thickBot="1" x14ac:dyDescent="0.25">
      <c r="A29" s="78"/>
      <c r="B29" s="586"/>
      <c r="C29" s="588"/>
      <c r="D29" s="87" t="s">
        <v>162</v>
      </c>
      <c r="E29" s="236">
        <v>2011</v>
      </c>
      <c r="F29" s="230"/>
    </row>
    <row r="30" spans="1:6" ht="14.1" customHeight="1" x14ac:dyDescent="0.2">
      <c r="A30" s="78"/>
      <c r="B30" s="586"/>
      <c r="C30" s="597" t="s">
        <v>82</v>
      </c>
      <c r="D30" s="83" t="s">
        <v>163</v>
      </c>
      <c r="E30" s="248" t="s">
        <v>175</v>
      </c>
      <c r="F30" s="230"/>
    </row>
    <row r="31" spans="1:6" ht="14.1" customHeight="1" thickBot="1" x14ac:dyDescent="0.25">
      <c r="A31" s="78"/>
      <c r="B31" s="586"/>
      <c r="C31" s="598"/>
      <c r="D31" s="87" t="s">
        <v>162</v>
      </c>
      <c r="E31" s="232">
        <v>2013</v>
      </c>
      <c r="F31" s="230"/>
    </row>
    <row r="32" spans="1:6" x14ac:dyDescent="0.2">
      <c r="A32" s="78"/>
      <c r="B32" s="234"/>
      <c r="E32" s="233"/>
    </row>
    <row r="33" spans="1:6" ht="14.1" customHeight="1" x14ac:dyDescent="0.2">
      <c r="A33" s="78"/>
      <c r="B33" s="592" t="s">
        <v>89</v>
      </c>
      <c r="C33" s="587" t="s">
        <v>80</v>
      </c>
      <c r="D33" s="83" t="s">
        <v>163</v>
      </c>
      <c r="E33" s="248" t="s">
        <v>166</v>
      </c>
      <c r="F33" s="230"/>
    </row>
    <row r="34" spans="1:6" ht="14.1" customHeight="1" thickBot="1" x14ac:dyDescent="0.25">
      <c r="A34" s="78"/>
      <c r="B34" s="593"/>
      <c r="C34" s="602"/>
      <c r="D34" s="87" t="s">
        <v>162</v>
      </c>
      <c r="E34" s="232">
        <v>2013</v>
      </c>
      <c r="F34" s="230"/>
    </row>
    <row r="35" spans="1:6" x14ac:dyDescent="0.2">
      <c r="A35" s="78"/>
      <c r="B35" s="235"/>
      <c r="D35" s="230"/>
      <c r="E35" s="233"/>
    </row>
    <row r="36" spans="1:6" ht="14.1" customHeight="1" x14ac:dyDescent="0.2">
      <c r="A36" s="78"/>
      <c r="B36" s="585" t="s">
        <v>86</v>
      </c>
      <c r="C36" s="587" t="s">
        <v>80</v>
      </c>
      <c r="D36" s="83" t="s">
        <v>163</v>
      </c>
      <c r="E36" s="248" t="s">
        <v>172</v>
      </c>
      <c r="F36" s="230"/>
    </row>
    <row r="37" spans="1:6" ht="14.1" customHeight="1" thickBot="1" x14ac:dyDescent="0.25">
      <c r="A37" s="78"/>
      <c r="B37" s="586"/>
      <c r="C37" s="588"/>
      <c r="D37" s="87" t="s">
        <v>162</v>
      </c>
      <c r="E37" s="232">
        <v>2011</v>
      </c>
      <c r="F37" s="230"/>
    </row>
    <row r="38" spans="1:6" ht="14.1" customHeight="1" x14ac:dyDescent="0.2">
      <c r="A38" s="78"/>
      <c r="B38" s="586"/>
      <c r="C38" s="597" t="s">
        <v>82</v>
      </c>
      <c r="D38" s="83" t="s">
        <v>163</v>
      </c>
      <c r="E38" s="248" t="s">
        <v>176</v>
      </c>
      <c r="F38" s="230"/>
    </row>
    <row r="39" spans="1:6" ht="14.1" customHeight="1" thickBot="1" x14ac:dyDescent="0.25">
      <c r="A39" s="78"/>
      <c r="B39" s="586"/>
      <c r="C39" s="598"/>
      <c r="D39" s="87" t="s">
        <v>162</v>
      </c>
      <c r="E39" s="232">
        <v>2014</v>
      </c>
      <c r="F39" s="230"/>
    </row>
    <row r="40" spans="1:6" ht="14.1" customHeight="1" x14ac:dyDescent="0.2">
      <c r="A40" s="78"/>
      <c r="B40" s="586"/>
      <c r="C40" s="603" t="s">
        <v>83</v>
      </c>
      <c r="D40" s="83" t="s">
        <v>163</v>
      </c>
      <c r="E40" s="248" t="s">
        <v>177</v>
      </c>
      <c r="F40" s="230"/>
    </row>
    <row r="41" spans="1:6" ht="14.1" customHeight="1" x14ac:dyDescent="0.2">
      <c r="A41" s="78"/>
      <c r="B41" s="586"/>
      <c r="C41" s="594"/>
      <c r="D41" s="91" t="s">
        <v>162</v>
      </c>
      <c r="E41" s="249"/>
      <c r="F41" s="230"/>
    </row>
    <row r="42" spans="1:6" x14ac:dyDescent="0.2">
      <c r="A42" s="78"/>
      <c r="B42" s="234"/>
      <c r="D42" s="230"/>
      <c r="E42" s="233"/>
    </row>
    <row r="43" spans="1:6" ht="14.1" customHeight="1" x14ac:dyDescent="0.2">
      <c r="A43" s="78"/>
      <c r="B43" s="585" t="s">
        <v>90</v>
      </c>
      <c r="C43" s="587" t="s">
        <v>80</v>
      </c>
      <c r="D43" s="83" t="s">
        <v>163</v>
      </c>
      <c r="E43" s="248" t="s">
        <v>178</v>
      </c>
      <c r="F43" s="230"/>
    </row>
    <row r="44" spans="1:6" ht="14.1" customHeight="1" thickBot="1" x14ac:dyDescent="0.25">
      <c r="A44" s="78"/>
      <c r="B44" s="585"/>
      <c r="C44" s="602"/>
      <c r="D44" s="87" t="s">
        <v>162</v>
      </c>
      <c r="E44" s="232">
        <v>2010</v>
      </c>
      <c r="F44" s="230"/>
    </row>
    <row r="45" spans="1:6" ht="14.1" customHeight="1" x14ac:dyDescent="0.2">
      <c r="A45" s="78"/>
      <c r="B45" s="585"/>
      <c r="C45" s="595" t="s">
        <v>82</v>
      </c>
      <c r="D45" s="83" t="s">
        <v>163</v>
      </c>
      <c r="E45" s="248" t="s">
        <v>179</v>
      </c>
      <c r="F45" s="230"/>
    </row>
    <row r="46" spans="1:6" ht="14.1" customHeight="1" thickBot="1" x14ac:dyDescent="0.25">
      <c r="A46" s="78"/>
      <c r="B46" s="585"/>
      <c r="C46" s="596"/>
      <c r="D46" s="87" t="s">
        <v>162</v>
      </c>
      <c r="E46" s="232">
        <v>2011</v>
      </c>
      <c r="F46" s="230"/>
    </row>
    <row r="47" spans="1:6" ht="14.1" customHeight="1" x14ac:dyDescent="0.2">
      <c r="A47" s="78"/>
      <c r="B47" s="585"/>
      <c r="C47" s="603" t="s">
        <v>83</v>
      </c>
      <c r="D47" s="83" t="s">
        <v>163</v>
      </c>
      <c r="E47" s="248" t="s">
        <v>180</v>
      </c>
      <c r="F47" s="230"/>
    </row>
    <row r="48" spans="1:6" ht="14.1" customHeight="1" thickBot="1" x14ac:dyDescent="0.25">
      <c r="A48" s="78"/>
      <c r="B48" s="601"/>
      <c r="C48" s="604"/>
      <c r="D48" s="89" t="s">
        <v>162</v>
      </c>
      <c r="E48" s="231">
        <v>2014</v>
      </c>
      <c r="F48" s="230"/>
    </row>
    <row r="49" spans="1:5" ht="12" customHeight="1" x14ac:dyDescent="0.2">
      <c r="B49" s="229"/>
      <c r="C49" s="228"/>
      <c r="D49" s="228"/>
      <c r="E49" s="228"/>
    </row>
    <row r="50" spans="1:5" x14ac:dyDescent="0.2">
      <c r="A50" s="230"/>
      <c r="B50" s="256"/>
      <c r="C50" s="247" t="s">
        <v>181</v>
      </c>
    </row>
    <row r="51" spans="1:5" x14ac:dyDescent="0.2">
      <c r="B51" s="230"/>
    </row>
  </sheetData>
  <customSheetViews>
    <customSheetView guid="{271ACE58-C9A7-47A9-B533-660AC5CCFDCA}" showPageBreaks="1" showGridLines="0" fitToPage="1" printArea="1">
      <pageMargins left="0.23622047244094491" right="0.23622047244094491" top="0.74803149606299213" bottom="0.74803149606299213" header="0.31496062992125984" footer="0.31496062992125984"/>
      <pageSetup paperSize="8" fitToHeight="2" orientation="portrait" cellComments="asDisplayed" r:id="rId1"/>
      <headerFooter alignWithMargins="0"/>
    </customSheetView>
  </customSheetViews>
  <mergeCells count="28">
    <mergeCell ref="B43:B48"/>
    <mergeCell ref="C43:C44"/>
    <mergeCell ref="C45:C46"/>
    <mergeCell ref="C47:C48"/>
    <mergeCell ref="B33:B34"/>
    <mergeCell ref="C33:C34"/>
    <mergeCell ref="B36:B41"/>
    <mergeCell ref="C36:C37"/>
    <mergeCell ref="C40:C41"/>
    <mergeCell ref="C38:C39"/>
    <mergeCell ref="B21:B26"/>
    <mergeCell ref="C21:C22"/>
    <mergeCell ref="C23:C24"/>
    <mergeCell ref="C25:C26"/>
    <mergeCell ref="B28:B31"/>
    <mergeCell ref="C28:C29"/>
    <mergeCell ref="C30:C31"/>
    <mergeCell ref="B18:B19"/>
    <mergeCell ref="C18:C19"/>
    <mergeCell ref="B2:E2"/>
    <mergeCell ref="B4:B7"/>
    <mergeCell ref="C4:C5"/>
    <mergeCell ref="C6:C7"/>
    <mergeCell ref="B9:B16"/>
    <mergeCell ref="C9:C10"/>
    <mergeCell ref="C11:C12"/>
    <mergeCell ref="C13:C14"/>
    <mergeCell ref="C15:C16"/>
  </mergeCells>
  <pageMargins left="0.23622047244094491" right="0.23622047244094491" top="0.74803149606299213" bottom="0.74803149606299213" header="0.31496062992125984" footer="0.31496062992125984"/>
  <pageSetup paperSize="8" fitToHeight="2" orientation="portrait" cellComments="asDisplayed" r:id="rId2"/>
  <headerFooter alignWithMargins="0"/>
</worksheet>
</file>

<file path=docProps/app.xml><?xml version="1.0" encoding="utf-8"?>
<ap:Properties xmlns:vt="http://schemas.openxmlformats.org/officeDocument/2006/docPropsVTypes" xmlns:ap="http://schemas.openxmlformats.org/officeDocument/2006/extended-properties">
  <ap:Application>Microsoft Excel</ap:Application>
  <ap:ScaleCrop>false</ap:ScaleCrop>
  <ap:LinksUpToDate>false</ap:LinksUpToDate>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file>